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7925" windowHeight="7815"/>
  </bookViews>
  <sheets>
    <sheet name="Rekapitulace stavby" sheetId="1" r:id="rId1"/>
    <sheet name="17TUM008a - Dolní Beřkovi..." sheetId="2" r:id="rId2"/>
    <sheet name="Pokyny pro vyplnění" sheetId="3" r:id="rId3"/>
  </sheets>
  <definedNames>
    <definedName name="_xlnm._FilterDatabase" localSheetId="1" hidden="1">'17TUM008a - Dolní Beřkovi...'!$C$80:$K$296</definedName>
    <definedName name="_xlnm.Print_Titles" localSheetId="1">'17TUM008a - Dolní Beřkovi...'!$80:$80</definedName>
    <definedName name="_xlnm.Print_Titles" localSheetId="0">'Rekapitulace stavby'!$49:$49</definedName>
    <definedName name="_xlnm.Print_Area" localSheetId="1">'17TUM008a - Dolní Beřkovi...'!$C$4:$J$34,'17TUM008a - Dolní Beřkovi...'!$C$40:$J$64,'17TUM008a - Dolní Beřkovi...'!$C$70:$K$296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5725"/>
</workbook>
</file>

<file path=xl/calcChain.xml><?xml version="1.0" encoding="utf-8"?>
<calcChain xmlns="http://schemas.openxmlformats.org/spreadsheetml/2006/main">
  <c r="T295" i="2"/>
  <c r="T294" s="1"/>
  <c r="BK295"/>
  <c r="P211"/>
  <c r="AY52" i="1"/>
  <c r="AX52"/>
  <c r="BI296" i="2"/>
  <c r="BH296"/>
  <c r="BG296"/>
  <c r="BF296"/>
  <c r="BE296"/>
  <c r="T296"/>
  <c r="R296"/>
  <c r="R295" s="1"/>
  <c r="R294" s="1"/>
  <c r="P296"/>
  <c r="P295" s="1"/>
  <c r="P294" s="1"/>
  <c r="BK296"/>
  <c r="J296"/>
  <c r="BI290"/>
  <c r="BH290"/>
  <c r="BG290"/>
  <c r="BF290"/>
  <c r="BE290"/>
  <c r="T290"/>
  <c r="R290"/>
  <c r="P290"/>
  <c r="BK290"/>
  <c r="J290"/>
  <c r="BI278"/>
  <c r="BH278"/>
  <c r="BG278"/>
  <c r="BF278"/>
  <c r="T278"/>
  <c r="R278"/>
  <c r="P278"/>
  <c r="BK278"/>
  <c r="J278"/>
  <c r="BE278" s="1"/>
  <c r="BI273"/>
  <c r="BH273"/>
  <c r="BG273"/>
  <c r="BF273"/>
  <c r="BE273"/>
  <c r="T273"/>
  <c r="R273"/>
  <c r="P273"/>
  <c r="BK273"/>
  <c r="J273"/>
  <c r="BI268"/>
  <c r="BH268"/>
  <c r="BG268"/>
  <c r="BF268"/>
  <c r="T268"/>
  <c r="R268"/>
  <c r="P268"/>
  <c r="BK268"/>
  <c r="J268"/>
  <c r="BE268" s="1"/>
  <c r="BI263"/>
  <c r="BH263"/>
  <c r="BG263"/>
  <c r="BF263"/>
  <c r="BE263"/>
  <c r="T263"/>
  <c r="R263"/>
  <c r="P263"/>
  <c r="BK263"/>
  <c r="J263"/>
  <c r="BI258"/>
  <c r="BH258"/>
  <c r="BG258"/>
  <c r="BF258"/>
  <c r="T258"/>
  <c r="R258"/>
  <c r="P258"/>
  <c r="BK258"/>
  <c r="J258"/>
  <c r="BE258" s="1"/>
  <c r="BI253"/>
  <c r="BH253"/>
  <c r="BG253"/>
  <c r="BF253"/>
  <c r="BE253"/>
  <c r="T253"/>
  <c r="R253"/>
  <c r="P253"/>
  <c r="P247" s="1"/>
  <c r="BK253"/>
  <c r="J253"/>
  <c r="BI248"/>
  <c r="BH248"/>
  <c r="BG248"/>
  <c r="BF248"/>
  <c r="T248"/>
  <c r="R248"/>
  <c r="R247" s="1"/>
  <c r="P248"/>
  <c r="BK248"/>
  <c r="J248"/>
  <c r="BE248" s="1"/>
  <c r="BI246"/>
  <c r="BH246"/>
  <c r="BG246"/>
  <c r="BF246"/>
  <c r="T246"/>
  <c r="R246"/>
  <c r="P246"/>
  <c r="BK246"/>
  <c r="J246"/>
  <c r="BE246" s="1"/>
  <c r="BI242"/>
  <c r="BH242"/>
  <c r="BG242"/>
  <c r="BF242"/>
  <c r="T242"/>
  <c r="R242"/>
  <c r="P242"/>
  <c r="BK242"/>
  <c r="J242"/>
  <c r="BE242" s="1"/>
  <c r="BI238"/>
  <c r="BH238"/>
  <c r="BG238"/>
  <c r="BF238"/>
  <c r="T238"/>
  <c r="R238"/>
  <c r="P238"/>
  <c r="BK238"/>
  <c r="J238"/>
  <c r="BE238" s="1"/>
  <c r="BI235"/>
  <c r="BH235"/>
  <c r="BG235"/>
  <c r="BF235"/>
  <c r="T235"/>
  <c r="R235"/>
  <c r="P235"/>
  <c r="BK235"/>
  <c r="J235"/>
  <c r="BE235" s="1"/>
  <c r="BI231"/>
  <c r="BH231"/>
  <c r="BG231"/>
  <c r="BF231"/>
  <c r="T231"/>
  <c r="R231"/>
  <c r="P231"/>
  <c r="BK231"/>
  <c r="J231"/>
  <c r="BE231" s="1"/>
  <c r="BI227"/>
  <c r="BH227"/>
  <c r="BG227"/>
  <c r="BF227"/>
  <c r="BE227"/>
  <c r="T227"/>
  <c r="R227"/>
  <c r="P227"/>
  <c r="BK227"/>
  <c r="J227"/>
  <c r="BI223"/>
  <c r="BH223"/>
  <c r="BG223"/>
  <c r="BF223"/>
  <c r="T223"/>
  <c r="R223"/>
  <c r="P223"/>
  <c r="BK223"/>
  <c r="J223"/>
  <c r="BE223" s="1"/>
  <c r="BI219"/>
  <c r="BH219"/>
  <c r="BG219"/>
  <c r="BF219"/>
  <c r="T219"/>
  <c r="T214" s="1"/>
  <c r="R219"/>
  <c r="P219"/>
  <c r="BK219"/>
  <c r="J219"/>
  <c r="BE219" s="1"/>
  <c r="BI215"/>
  <c r="BH215"/>
  <c r="BG215"/>
  <c r="BF215"/>
  <c r="T215"/>
  <c r="R215"/>
  <c r="R214" s="1"/>
  <c r="R213" s="1"/>
  <c r="P215"/>
  <c r="BK215"/>
  <c r="J215"/>
  <c r="BE215" s="1"/>
  <c r="BI212"/>
  <c r="BH212"/>
  <c r="BG212"/>
  <c r="BF212"/>
  <c r="T212"/>
  <c r="T211" s="1"/>
  <c r="R212"/>
  <c r="R211" s="1"/>
  <c r="P212"/>
  <c r="BK212"/>
  <c r="BK211" s="1"/>
  <c r="J211" s="1"/>
  <c r="J58" s="1"/>
  <c r="J212"/>
  <c r="BE212" s="1"/>
  <c r="BI208"/>
  <c r="BH208"/>
  <c r="BG208"/>
  <c r="BF208"/>
  <c r="BE208"/>
  <c r="T208"/>
  <c r="R208"/>
  <c r="P208"/>
  <c r="BK208"/>
  <c r="J208"/>
  <c r="BI205"/>
  <c r="BH205"/>
  <c r="BG205"/>
  <c r="BF205"/>
  <c r="T205"/>
  <c r="R205"/>
  <c r="P205"/>
  <c r="BK205"/>
  <c r="J205"/>
  <c r="BE205" s="1"/>
  <c r="BI204"/>
  <c r="BH204"/>
  <c r="BG204"/>
  <c r="BF204"/>
  <c r="BE204"/>
  <c r="T204"/>
  <c r="R204"/>
  <c r="P204"/>
  <c r="BK204"/>
  <c r="J204"/>
  <c r="BI202"/>
  <c r="BH202"/>
  <c r="BG202"/>
  <c r="BF202"/>
  <c r="T202"/>
  <c r="R202"/>
  <c r="R200" s="1"/>
  <c r="P202"/>
  <c r="BK202"/>
  <c r="J202"/>
  <c r="BE202" s="1"/>
  <c r="BI201"/>
  <c r="BH201"/>
  <c r="BG201"/>
  <c r="BF201"/>
  <c r="BE201"/>
  <c r="T201"/>
  <c r="R201"/>
  <c r="P201"/>
  <c r="P200" s="1"/>
  <c r="BK201"/>
  <c r="BK200" s="1"/>
  <c r="J200" s="1"/>
  <c r="J57" s="1"/>
  <c r="J201"/>
  <c r="BI196"/>
  <c r="BH196"/>
  <c r="BG196"/>
  <c r="BF196"/>
  <c r="T196"/>
  <c r="R196"/>
  <c r="P196"/>
  <c r="BK196"/>
  <c r="J196"/>
  <c r="BE196" s="1"/>
  <c r="BI184"/>
  <c r="BH184"/>
  <c r="BG184"/>
  <c r="BF184"/>
  <c r="T184"/>
  <c r="R184"/>
  <c r="P184"/>
  <c r="BK184"/>
  <c r="J184"/>
  <c r="BE184" s="1"/>
  <c r="BI180"/>
  <c r="BH180"/>
  <c r="BG180"/>
  <c r="BF180"/>
  <c r="T180"/>
  <c r="R180"/>
  <c r="P180"/>
  <c r="BK180"/>
  <c r="J180"/>
  <c r="BE180" s="1"/>
  <c r="BI174"/>
  <c r="BH174"/>
  <c r="BG174"/>
  <c r="BF174"/>
  <c r="T174"/>
  <c r="R174"/>
  <c r="P174"/>
  <c r="BK174"/>
  <c r="J174"/>
  <c r="BE174" s="1"/>
  <c r="BI170"/>
  <c r="BH170"/>
  <c r="BG170"/>
  <c r="BF170"/>
  <c r="BE170"/>
  <c r="T170"/>
  <c r="R170"/>
  <c r="P170"/>
  <c r="BK170"/>
  <c r="J170"/>
  <c r="BI166"/>
  <c r="BH166"/>
  <c r="BG166"/>
  <c r="BF166"/>
  <c r="T166"/>
  <c r="R166"/>
  <c r="P166"/>
  <c r="BK166"/>
  <c r="J166"/>
  <c r="BE166" s="1"/>
  <c r="BI165"/>
  <c r="BH165"/>
  <c r="BG165"/>
  <c r="BF165"/>
  <c r="T165"/>
  <c r="R165"/>
  <c r="P165"/>
  <c r="BK165"/>
  <c r="J165"/>
  <c r="BE165" s="1"/>
  <c r="BI161"/>
  <c r="BH161"/>
  <c r="BG161"/>
  <c r="BF161"/>
  <c r="T161"/>
  <c r="R161"/>
  <c r="P161"/>
  <c r="BK161"/>
  <c r="J161"/>
  <c r="BE161" s="1"/>
  <c r="BI157"/>
  <c r="BH157"/>
  <c r="BG157"/>
  <c r="BF157"/>
  <c r="T157"/>
  <c r="R157"/>
  <c r="P157"/>
  <c r="BK157"/>
  <c r="J157"/>
  <c r="BE157" s="1"/>
  <c r="BI156"/>
  <c r="BH156"/>
  <c r="BG156"/>
  <c r="BF156"/>
  <c r="T156"/>
  <c r="R156"/>
  <c r="P156"/>
  <c r="BK156"/>
  <c r="J156"/>
  <c r="BE156" s="1"/>
  <c r="BI155"/>
  <c r="BH155"/>
  <c r="BG155"/>
  <c r="BF155"/>
  <c r="T155"/>
  <c r="R155"/>
  <c r="P155"/>
  <c r="BK155"/>
  <c r="J155"/>
  <c r="BE155" s="1"/>
  <c r="BI153"/>
  <c r="BH153"/>
  <c r="BG153"/>
  <c r="BF153"/>
  <c r="T153"/>
  <c r="R153"/>
  <c r="P153"/>
  <c r="BK153"/>
  <c r="J153"/>
  <c r="BE153" s="1"/>
  <c r="BI152"/>
  <c r="BH152"/>
  <c r="BG152"/>
  <c r="BF152"/>
  <c r="BE152"/>
  <c r="T152"/>
  <c r="R152"/>
  <c r="P152"/>
  <c r="BK152"/>
  <c r="J152"/>
  <c r="BI151"/>
  <c r="BH151"/>
  <c r="BG151"/>
  <c r="BF151"/>
  <c r="T151"/>
  <c r="R151"/>
  <c r="P151"/>
  <c r="BK151"/>
  <c r="J151"/>
  <c r="BE151" s="1"/>
  <c r="BI149"/>
  <c r="BH149"/>
  <c r="BG149"/>
  <c r="BF149"/>
  <c r="T149"/>
  <c r="T144" s="1"/>
  <c r="R149"/>
  <c r="P149"/>
  <c r="BK149"/>
  <c r="BK144" s="1"/>
  <c r="J144" s="1"/>
  <c r="J56" s="1"/>
  <c r="J149"/>
  <c r="BE149" s="1"/>
  <c r="BI145"/>
  <c r="BH145"/>
  <c r="BG145"/>
  <c r="BF145"/>
  <c r="T145"/>
  <c r="R145"/>
  <c r="R144" s="1"/>
  <c r="P145"/>
  <c r="BK145"/>
  <c r="J145"/>
  <c r="BE145" s="1"/>
  <c r="BI138"/>
  <c r="BH138"/>
  <c r="BG138"/>
  <c r="BF138"/>
  <c r="BE138"/>
  <c r="T138"/>
  <c r="R138"/>
  <c r="P138"/>
  <c r="BK138"/>
  <c r="J138"/>
  <c r="BI134"/>
  <c r="BH134"/>
  <c r="BG134"/>
  <c r="BF134"/>
  <c r="T134"/>
  <c r="R134"/>
  <c r="P134"/>
  <c r="BK134"/>
  <c r="J134"/>
  <c r="BE134" s="1"/>
  <c r="BI122"/>
  <c r="BH122"/>
  <c r="BG122"/>
  <c r="BF122"/>
  <c r="BE122"/>
  <c r="T122"/>
  <c r="R122"/>
  <c r="P122"/>
  <c r="BK122"/>
  <c r="J122"/>
  <c r="BI110"/>
  <c r="BH110"/>
  <c r="BG110"/>
  <c r="BF110"/>
  <c r="T110"/>
  <c r="R110"/>
  <c r="P110"/>
  <c r="BK110"/>
  <c r="J110"/>
  <c r="BE110" s="1"/>
  <c r="BI105"/>
  <c r="BH105"/>
  <c r="BG105"/>
  <c r="BF105"/>
  <c r="BE105"/>
  <c r="T105"/>
  <c r="R105"/>
  <c r="P105"/>
  <c r="BK105"/>
  <c r="J105"/>
  <c r="BI98"/>
  <c r="BH98"/>
  <c r="BG98"/>
  <c r="BF98"/>
  <c r="T98"/>
  <c r="T92" s="1"/>
  <c r="R98"/>
  <c r="P98"/>
  <c r="BK98"/>
  <c r="J98"/>
  <c r="BE98" s="1"/>
  <c r="BI93"/>
  <c r="BH93"/>
  <c r="BG93"/>
  <c r="BF93"/>
  <c r="BE93"/>
  <c r="T93"/>
  <c r="R93"/>
  <c r="P93"/>
  <c r="BK93"/>
  <c r="BK92" s="1"/>
  <c r="J92" s="1"/>
  <c r="J55" s="1"/>
  <c r="J93"/>
  <c r="BI88"/>
  <c r="BH88"/>
  <c r="BG88"/>
  <c r="BF88"/>
  <c r="T88"/>
  <c r="R88"/>
  <c r="P88"/>
  <c r="BK88"/>
  <c r="J88"/>
  <c r="BE88" s="1"/>
  <c r="BI84"/>
  <c r="F32" s="1"/>
  <c r="BD52" i="1" s="1"/>
  <c r="BD51" s="1"/>
  <c r="W30" s="1"/>
  <c r="BH84" i="2"/>
  <c r="BG84"/>
  <c r="F30" s="1"/>
  <c r="BB52" i="1" s="1"/>
  <c r="BB51" s="1"/>
  <c r="BF84" i="2"/>
  <c r="T84"/>
  <c r="T83" s="1"/>
  <c r="R84"/>
  <c r="R83" s="1"/>
  <c r="P84"/>
  <c r="P83" s="1"/>
  <c r="BK84"/>
  <c r="BK83" s="1"/>
  <c r="J84"/>
  <c r="BE84" s="1"/>
  <c r="J77"/>
  <c r="F77"/>
  <c r="F75"/>
  <c r="E73"/>
  <c r="J47"/>
  <c r="F47"/>
  <c r="J45"/>
  <c r="F45"/>
  <c r="E43"/>
  <c r="J16"/>
  <c r="E16"/>
  <c r="F78" s="1"/>
  <c r="J15"/>
  <c r="J10"/>
  <c r="J75" s="1"/>
  <c r="AS51" i="1"/>
  <c r="L47"/>
  <c r="AM46"/>
  <c r="L46"/>
  <c r="AM44"/>
  <c r="L44"/>
  <c r="L42"/>
  <c r="L41"/>
  <c r="F48" i="2" l="1"/>
  <c r="AX51" i="1"/>
  <c r="W28"/>
  <c r="P82" i="2"/>
  <c r="J28"/>
  <c r="AV52" i="1" s="1"/>
  <c r="AT52" s="1"/>
  <c r="F28" i="2"/>
  <c r="AZ52" i="1" s="1"/>
  <c r="AZ51" s="1"/>
  <c r="BK82" i="2"/>
  <c r="F29"/>
  <c r="BA52" i="1" s="1"/>
  <c r="BA51" s="1"/>
  <c r="P92" i="2"/>
  <c r="P144"/>
  <c r="T200"/>
  <c r="T82" s="1"/>
  <c r="P214"/>
  <c r="P213" s="1"/>
  <c r="BK214"/>
  <c r="T247"/>
  <c r="T213" s="1"/>
  <c r="J29"/>
  <c r="AW52" i="1" s="1"/>
  <c r="J83" i="2"/>
  <c r="J54" s="1"/>
  <c r="R92"/>
  <c r="R82" s="1"/>
  <c r="R81" s="1"/>
  <c r="BK247"/>
  <c r="J247" s="1"/>
  <c r="J61" s="1"/>
  <c r="BK294"/>
  <c r="J294" s="1"/>
  <c r="J62" s="1"/>
  <c r="J295"/>
  <c r="J63" s="1"/>
  <c r="F31"/>
  <c r="BC52" i="1" s="1"/>
  <c r="BC51" s="1"/>
  <c r="T81" i="2" l="1"/>
  <c r="AW51" i="1"/>
  <c r="AK27" s="1"/>
  <c r="W27"/>
  <c r="J82" i="2"/>
  <c r="J53" s="1"/>
  <c r="BK81"/>
  <c r="J81" s="1"/>
  <c r="P81"/>
  <c r="AU52" i="1" s="1"/>
  <c r="AU51" s="1"/>
  <c r="AV51"/>
  <c r="W26"/>
  <c r="W29"/>
  <c r="AY51"/>
  <c r="J214" i="2"/>
  <c r="J60" s="1"/>
  <c r="BK213"/>
  <c r="J213" s="1"/>
  <c r="J59" s="1"/>
  <c r="J25" l="1"/>
  <c r="J52"/>
  <c r="AT51" i="1"/>
  <c r="AK26"/>
  <c r="J34" i="2" l="1"/>
  <c r="AG52" i="1"/>
  <c r="AG51" l="1"/>
  <c r="AN52"/>
  <c r="AK23" l="1"/>
  <c r="AK32" s="1"/>
  <c r="AN51"/>
</calcChain>
</file>

<file path=xl/sharedStrings.xml><?xml version="1.0" encoding="utf-8"?>
<sst xmlns="http://schemas.openxmlformats.org/spreadsheetml/2006/main" count="2957" uniqueCount="578">
  <si>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</si>
  <si>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</si>
  <si>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</si>
  <si>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</si>
  <si>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</si>
  <si>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</si>
  <si>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</si>
  <si>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{a3201922-0937-4dfc-bbe4-26017c10f798}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</si>
  <si>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</si>
  <si>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</si>
  <si>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</si>
  <si>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</si>
  <si>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</si>
  <si>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</si>
  <si>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</si>
  <si>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</si>
  <si>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17TUM008a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</si>
  <si>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</si>
  <si>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</si>
  <si>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Dolní Beřkovice - VD ul. Dolní hájek, strážní budova čp 54 - fasáda</t>
  </si>
  <si>
    <t>KSO:</t>
  </si>
  <si>
    <t/>
  </si>
  <si>
    <t>CC-CZ:</t>
  </si>
  <si>
    <t>Místo:</t>
  </si>
  <si>
    <t xml:space="preserve"> </t>
  </si>
  <si>
    <t>Datum:</t>
  </si>
  <si>
    <t>25. 4. 2017</t>
  </si>
  <si>
    <t>Zadavatel:</t>
  </si>
  <si>
    <t>IČ:</t>
  </si>
  <si>
    <t>Povodí Labe s.p. V.Nejedlého 951/8, Hradec Králové</t>
  </si>
  <si>
    <t>DIČ:</t>
  </si>
  <si>
    <t>Uchazeč:</t>
  </si>
  <si>
    <t>Vyplň údaj</t>
  </si>
  <si>
    <t>Projektant:</t>
  </si>
  <si>
    <t>T-projekt s,r,o, Riegrova 653, Roudnice nad Labem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</si>
  <si>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</si>
  <si>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</si>
  <si>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</si>
  <si>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</si>
  <si>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</si>
  <si>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</si>
  <si>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</si>
  <si>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</si>
  <si>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</si>
  <si>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</si>
  <si>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</si>
  <si>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</si>
  <si>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</si>
  <si>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</si>
  <si>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</si>
  <si>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</si>
  <si>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</si>
  <si>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</si>
  <si>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</si>
  <si>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</si>
  <si>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</si>
  <si>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</si>
  <si>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</si>
  <si>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</si>
  <si>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</si>
  <si>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</si>
  <si>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</si>
  <si>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</si>
  <si>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</si>
  <si>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</si>
  <si>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</si>
  <si>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</si>
  <si>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</si>
  <si>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</si>
  <si>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</si>
  <si>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</si>
  <si>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</si>
  <si>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</si>
  <si>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</si>
  <si>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</si>
  <si>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</si>
  <si>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</si>
  <si>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</si>
  <si>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</si>
  <si>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</si>
  <si>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</si>
  <si>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</si>
  <si>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</si>
  <si>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</si>
  <si>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</si>
  <si>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</si>
  <si>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</si>
  <si>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</si>
  <si>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</si>
  <si>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</si>
  <si>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</si>
  <si>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</si>
  <si>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</si>
  <si>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</si>
  <si>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</si>
  <si>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</si>
  <si>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</si>
  <si>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</si>
  <si>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783 - Dokončovací práce - nátěry</t>
  </si>
  <si>
    <t>VRN - Vedlejší rozpočtové náklady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</si>
  <si>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</si>
  <si>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</si>
  <si>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</si>
  <si>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</si>
  <si>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</si>
  <si>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</si>
  <si>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</si>
  <si>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</si>
  <si>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</si>
  <si>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</si>
  <si>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</si>
  <si>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</si>
  <si>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</si>
  <si>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</si>
  <si>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</si>
  <si>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</si>
  <si>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</si>
  <si>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</si>
  <si>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</si>
  <si>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</si>
  <si>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</si>
  <si>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317235811</t>
  </si>
  <si>
    <t>Doplnění zdiva hlavních a kordonových říms s dodáním hmot, cihlami pálenými na maltu</t>
  </si>
  <si>
    <t>m3</t>
  </si>
  <si>
    <t>CS ÚRS 2017 01</t>
  </si>
  <si>
    <t>4</t>
  </si>
  <si>
    <t>-1446129023</t>
  </si>
  <si>
    <t>VV</t>
  </si>
  <si>
    <t>doplnění římsy - odhad</t>
  </si>
  <si>
    <t>61,30*0,45*(0,02+0,15)/2*0,15</t>
  </si>
  <si>
    <t>Součet</t>
  </si>
  <si>
    <t>349235861</t>
  </si>
  <si>
    <t>Doplnění plošných fasádních prvků (s dodáním hmot) vyložených přes 80 do 150 mm</t>
  </si>
  <si>
    <t>m2</t>
  </si>
  <si>
    <t>662188500</t>
  </si>
  <si>
    <t>ozdobné prvky nad okny</t>
  </si>
  <si>
    <t>10</t>
  </si>
  <si>
    <t>6</t>
  </si>
  <si>
    <t>Úpravy povrchů, podlahy a osazování výplní</t>
  </si>
  <si>
    <t>612325302</t>
  </si>
  <si>
    <t>Vápenocementová nebo vápenná omítka ostění nebo nadpraží štuková</t>
  </si>
  <si>
    <t>-764106906</t>
  </si>
  <si>
    <t>po vybourání oken</t>
  </si>
  <si>
    <t>(0,55+1,28*2)*0,30*4</t>
  </si>
  <si>
    <t>(1,00+1,81*2)*0,30*3</t>
  </si>
  <si>
    <t>619995001</t>
  </si>
  <si>
    <t>Začištění omítek (s dodáním hmot) kolem oken, dveří, podlah, obkladů apod.</t>
  </si>
  <si>
    <t>m</t>
  </si>
  <si>
    <t>-1736297647</t>
  </si>
  <si>
    <t>(0,55+1,28)*2*4*2</t>
  </si>
  <si>
    <t>(1,00+1,81)*2*3*2</t>
  </si>
  <si>
    <t>kolem komínových dvířek</t>
  </si>
  <si>
    <t>5,00</t>
  </si>
  <si>
    <t>5</t>
  </si>
  <si>
    <t>622 - 1</t>
  </si>
  <si>
    <t>oprava kamenných prvků stěrkovou hmotou - dodávka a montáž</t>
  </si>
  <si>
    <t>762952377</t>
  </si>
  <si>
    <t xml:space="preserve">parapety oken </t>
  </si>
  <si>
    <t>(21+4)*1,20*0,20</t>
  </si>
  <si>
    <t>6*0,60*0,20</t>
  </si>
  <si>
    <t>622131101</t>
  </si>
  <si>
    <t>Podkladní a spojovací vrstva vnějších omítaných ploch cementový postřik nanášený ručně celoplošně stěn</t>
  </si>
  <si>
    <t>-1414905701</t>
  </si>
  <si>
    <t>niky a špalety</t>
  </si>
  <si>
    <t>niky</t>
  </si>
  <si>
    <t>1,00*1,81*4</t>
  </si>
  <si>
    <t>špalety</t>
  </si>
  <si>
    <t>(1,00+1,81)*2*(0,18+0,30)*(21+4)</t>
  </si>
  <si>
    <t>(0,55+1,28)*2*(0,18+0,30)*6</t>
  </si>
  <si>
    <t>3,14159*0,80*(0,18+0,30)*1</t>
  </si>
  <si>
    <t>(1,51+2,58*2)*(0,18+0,30)*1</t>
  </si>
  <si>
    <t>(1,31+1,79*2)*(0,18+0,30)*1</t>
  </si>
  <si>
    <t>3,14159*1,00*(0,18+0,30)*1</t>
  </si>
  <si>
    <t>7</t>
  </si>
  <si>
    <t>622325303</t>
  </si>
  <si>
    <t>Oprava vápenné omítky vnějších ploch stupně členitosti 2 štukové, v rozsahu opravované plochy přes 20 do 30%</t>
  </si>
  <si>
    <t>471046436</t>
  </si>
  <si>
    <t>8</t>
  </si>
  <si>
    <t>622325505</t>
  </si>
  <si>
    <t>Oprava vápenné omítky vnějších ploch stupně členitosti 4 štukové, v rozsahu opravované plochy přes 30 do 40%</t>
  </si>
  <si>
    <t>2047192830</t>
  </si>
  <si>
    <t>cihelná římsa</t>
  </si>
  <si>
    <t>61,30*(0,45+0,15*2)</t>
  </si>
  <si>
    <t>9</t>
  </si>
  <si>
    <t>629995101</t>
  </si>
  <si>
    <t>Očištění vnějších ploch tlakovou vodou omytím</t>
  </si>
  <si>
    <t>327979516</t>
  </si>
  <si>
    <t>93,484</t>
  </si>
  <si>
    <t>římsy</t>
  </si>
  <si>
    <t>61,30*(0,15*2+0,45)</t>
  </si>
  <si>
    <t>Ostatní konstrukce a práce, bourání</t>
  </si>
  <si>
    <t>941111131</t>
  </si>
  <si>
    <t>Montáž lešení řadového trubkového lehkého pracovního s podlahami s provozním zatížením tř. 3 do 200 kg/m2 šířky tř. W12 přes 1,2 do 1,5 m, výšky do 10 m</t>
  </si>
  <si>
    <t>297690217</t>
  </si>
  <si>
    <t>fasáda objektu</t>
  </si>
  <si>
    <t>(11,00+18,10+0,50+1,03+2*1,50)*2*8,00+3,80*2,00*4</t>
  </si>
  <si>
    <t>11</t>
  </si>
  <si>
    <t>941111231</t>
  </si>
  <si>
    <t>Montáž lešení řadového trubkového lehkého pracovního s podlahami s provozním zatížením tř. 3 do 200 kg/m2 Příplatek za první a každý další den použití lešení k ceně -1131</t>
  </si>
  <si>
    <t>-1514188422</t>
  </si>
  <si>
    <t>568,48*60 'Přepočtené koeficientem množství</t>
  </si>
  <si>
    <t>12</t>
  </si>
  <si>
    <t>941111831</t>
  </si>
  <si>
    <t>Demontáž lešení řadového trubkového lehkého pracovního s podlahami s provozním zatížením tř. 3 do 200 kg/m2 šířky tř. W12 přes 1,2 do 1,5 m, výšky do 10 m</t>
  </si>
  <si>
    <t>-2018471179</t>
  </si>
  <si>
    <t>13</t>
  </si>
  <si>
    <t>944511111</t>
  </si>
  <si>
    <t>Montáž ochranné sítě zavěšené na konstrukci lešení z textilie z umělých vláken</t>
  </si>
  <si>
    <t>-1364696826</t>
  </si>
  <si>
    <t>14</t>
  </si>
  <si>
    <t>944511211</t>
  </si>
  <si>
    <t>Montáž ochranné sítě Příplatek za první a každý další den použití sítě k ceně -1111</t>
  </si>
  <si>
    <t>-295852715</t>
  </si>
  <si>
    <t>944511811</t>
  </si>
  <si>
    <t>Demontáž ochranné sítě zavěšené na konstrukci lešení z textilie z umělých vláken</t>
  </si>
  <si>
    <t>1401160505</t>
  </si>
  <si>
    <t>16</t>
  </si>
  <si>
    <t>953845214</t>
  </si>
  <si>
    <t>Vyvložkování stávajících komínových nebo větracích průduchů nerezovými vložkami ohebnými, včetně ukončení komínu komínového tělesa výšky 3 m světlý průměr vložky přes 160 m do 200 mm</t>
  </si>
  <si>
    <t>soubor</t>
  </si>
  <si>
    <t>1152661987</t>
  </si>
  <si>
    <t>17</t>
  </si>
  <si>
    <t>953845223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</si>
  <si>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přes 130 m do 160 mm světlý průměr vložky</t>
  </si>
  <si>
    <t>1419088145</t>
  </si>
  <si>
    <t>komíny</t>
  </si>
  <si>
    <t>12,50</t>
  </si>
  <si>
    <t>18</t>
  </si>
  <si>
    <t>953941209</t>
  </si>
  <si>
    <t>Osazování drobných kovových předmětů se zalitím maltou cementovou, do vysekaných kapes nebo připravených otvorů komínových dvířek</t>
  </si>
  <si>
    <t>kus</t>
  </si>
  <si>
    <t>1828421180</t>
  </si>
  <si>
    <t>19</t>
  </si>
  <si>
    <t>M</t>
  </si>
  <si>
    <t>598821330</t>
  </si>
  <si>
    <t>dvířka komínová</t>
  </si>
  <si>
    <t>-1177136821</t>
  </si>
  <si>
    <t>20</t>
  </si>
  <si>
    <t>968062354</t>
  </si>
  <si>
    <t>Vybourání dřevěných rámů oken s křídly, dveřních zárubní, vrat, stěn, ostění nebo obkladů rámů oken s křídly dvojitých, plochy do 1 m2</t>
  </si>
  <si>
    <t>957992503</t>
  </si>
  <si>
    <t>okna 550 x 1280 mm</t>
  </si>
  <si>
    <t>0,50*1,28*(2+2)</t>
  </si>
  <si>
    <t>968062355</t>
  </si>
  <si>
    <t>Vybourání dřevěných rámů oken s křídly, dveřních zárubní, vrat, stěn, ostění nebo obkladů rámů oken s křídly dvojitých, plochy do 2 m2</t>
  </si>
  <si>
    <t>942044422</t>
  </si>
  <si>
    <t>okna 1000 x 1810 mm</t>
  </si>
  <si>
    <t>1,00*1,81*3</t>
  </si>
  <si>
    <t>22</t>
  </si>
  <si>
    <t>971033331</t>
  </si>
  <si>
    <t>Vybourání otvorů ve zdivu základovém nebo nadzákladovém z cihel, tvárnic, příčkovek z cihel pálených na maltu vápennou nebo vápenocementovou plochy do 0,09 m2, tl. do 150 mm</t>
  </si>
  <si>
    <t>209704858</t>
  </si>
  <si>
    <t>komíny - pro osazení revizních dvířek</t>
  </si>
  <si>
    <t>pro sopouchovou odbočku</t>
  </si>
  <si>
    <t>23</t>
  </si>
  <si>
    <t>977331115</t>
  </si>
  <si>
    <t>Zvětšení komínového průduchu frézováním zdiva z cihel plných pálených maximální hloubky frézování přes 30 do 50 mm</t>
  </si>
  <si>
    <t>923508663</t>
  </si>
  <si>
    <t>24</t>
  </si>
  <si>
    <t>978015341</t>
  </si>
  <si>
    <t>Otlučení vápenných nebo vápenocementových omítek vnějších ploch s vyškrabáním spar a s očištěním zdiva stupně členitosti 1 a 2, v rozsahu přes 10 do 30 %</t>
  </si>
  <si>
    <t>384981748</t>
  </si>
  <si>
    <t>25</t>
  </si>
  <si>
    <t>978019351</t>
  </si>
  <si>
    <t>Otlučení vápenných nebo vápenocementových omítek vnějších ploch s vyškrabáním spar a s očištěním zdiva stupně členitosti 3 až 5, v rozsahu přes 30 do 40 %</t>
  </si>
  <si>
    <t>383807579</t>
  </si>
  <si>
    <t>61,30*(0,45+0,15)</t>
  </si>
  <si>
    <t>997</t>
  </si>
  <si>
    <t>Přesun sutě</t>
  </si>
  <si>
    <t>26</t>
  </si>
  <si>
    <t>997013212</t>
  </si>
  <si>
    <t>Vnitrostaveništní doprava suti a vybouraných hmot vodorovně do 50 m svisle ručně (nošením po schodech) pro budovy a haly výšky přes 6 do 9 m</t>
  </si>
  <si>
    <t>t</t>
  </si>
  <si>
    <t>-23551291</t>
  </si>
  <si>
    <t>27</t>
  </si>
  <si>
    <t>997013509</t>
  </si>
  <si>
    <t>Odvoz suti a vybouraných hmot na skládku nebo meziskládku se složením, na vzdálenost Příplatek k ceně za každý další i započatý 1 km přes 1 km</t>
  </si>
  <si>
    <t>400401666</t>
  </si>
  <si>
    <t>3,877*10 'Přepočtené koeficientem množství</t>
  </si>
  <si>
    <t>28</t>
  </si>
  <si>
    <t>997013511</t>
  </si>
  <si>
    <t>Odvoz suti a vybouraných hmot z meziskládky na skládku s naložením a se složením, na vzdálenost do 1 km</t>
  </si>
  <si>
    <t>403790303</t>
  </si>
  <si>
    <t>29</t>
  </si>
  <si>
    <t>997013811</t>
  </si>
  <si>
    <t>Poplatek za uložení stavebního odpadu na skládce (skládkovné) dřevěného</t>
  </si>
  <si>
    <t>887317409</t>
  </si>
  <si>
    <t>0,529+5,792</t>
  </si>
  <si>
    <t>30</t>
  </si>
  <si>
    <t>997013831</t>
  </si>
  <si>
    <t>Poplatek za uložení stavebního odpadu na skládce (skládkovné) směsného</t>
  </si>
  <si>
    <t>-2038051153</t>
  </si>
  <si>
    <t>11,265-6,321</t>
  </si>
  <si>
    <t>998</t>
  </si>
  <si>
    <t>Přesun hmot</t>
  </si>
  <si>
    <t>31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</si>
  <si>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</si>
  <si>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</si>
  <si>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563927791</t>
  </si>
  <si>
    <t>PSV</t>
  </si>
  <si>
    <t>Práce a dodávky PSV</t>
  </si>
  <si>
    <t>766</t>
  </si>
  <si>
    <t>Konstrukce truhlářské</t>
  </si>
  <si>
    <t>32</t>
  </si>
  <si>
    <t>766 - 1</t>
  </si>
  <si>
    <t>repase vstupních dveří 1510 x 2580 mm</t>
  </si>
  <si>
    <t>kpl</t>
  </si>
  <si>
    <t>-1992550280</t>
  </si>
  <si>
    <t>repase v provedení dle projektové dokumentace</t>
  </si>
  <si>
    <t>33</t>
  </si>
  <si>
    <t>766 - 2</t>
  </si>
  <si>
    <t>111525881</t>
  </si>
  <si>
    <t>34</t>
  </si>
  <si>
    <t>766622132</t>
  </si>
  <si>
    <t>Montáž oken plastových včetně montáže rámu na polyuretanovou pěnu plochy přes 1 m2 otevíravých nebo sklápěcích do zdiva, výšky přes 1,5 do 2,5 m</t>
  </si>
  <si>
    <t>-1927051612</t>
  </si>
  <si>
    <t>okno 1000 x 1810 mm</t>
  </si>
  <si>
    <t>35</t>
  </si>
  <si>
    <t>615 o 2</t>
  </si>
  <si>
    <t>okno plastové 1000 x 1810 mm - kompletní provedení dle projektu</t>
  </si>
  <si>
    <t>ks</t>
  </si>
  <si>
    <t>-596732023</t>
  </si>
  <si>
    <t>okna</t>
  </si>
  <si>
    <t>36</t>
  </si>
  <si>
    <t>766622216</t>
  </si>
  <si>
    <t>Montáž oken plastových plochy do 1 m2 včetně montáže rámu na polyuretanovou pěnu otevíravých nebo sklápěcích do zdiva</t>
  </si>
  <si>
    <t>-1226945479</t>
  </si>
  <si>
    <t>37</t>
  </si>
  <si>
    <t>615 o 1</t>
  </si>
  <si>
    <t>okno plastové 550 x 1280 mm - kompletní provedení dle projektu</t>
  </si>
  <si>
    <t>-478876126</t>
  </si>
  <si>
    <t>38</t>
  </si>
  <si>
    <t>766694112</t>
  </si>
  <si>
    <t>Montáž ostatních truhlářských konstrukcí parapetních desek dřevěných nebo plastových šířky do 300 mm, délky přes 1000 do 1600 mm</t>
  </si>
  <si>
    <t>-1795632408</t>
  </si>
  <si>
    <t>vnitřní parapet oken 1000 x 1810 mm</t>
  </si>
  <si>
    <t>39</t>
  </si>
  <si>
    <t>607941031</t>
  </si>
  <si>
    <t>deska parapetní dřevotřísková vnitřní 0,3 x 1 m</t>
  </si>
  <si>
    <t>-432975008</t>
  </si>
  <si>
    <t>1,10*3</t>
  </si>
  <si>
    <t>40</t>
  </si>
  <si>
    <t>998766202</t>
  </si>
  <si>
    <t>Přesun hmot pro konstrukce truhlářské stanovený procentní sazbou (%) z ceny vodorovná dopravní vzdálenost do 50 m v objektech výšky přes 6 do 12 m</t>
  </si>
  <si>
    <t>%</t>
  </si>
  <si>
    <t>758534267</t>
  </si>
  <si>
    <t>783</t>
  </si>
  <si>
    <t>Dokončovací práce - nátěry</t>
  </si>
  <si>
    <t>41</t>
  </si>
  <si>
    <t>783106805</t>
  </si>
  <si>
    <t>Odstranění nátěrů z truhlářských konstrukcí opálením s obroušením</t>
  </si>
  <si>
    <t>-1506330086</t>
  </si>
  <si>
    <t>vstupní dveře</t>
  </si>
  <si>
    <t>1,51*2,58*2</t>
  </si>
  <si>
    <t>1,31*1,79*2</t>
  </si>
  <si>
    <t>42</t>
  </si>
  <si>
    <t>783113101</t>
  </si>
  <si>
    <t>Napouštěcí nátěr truhlářských konstrukcí jednonásobný syntetický</t>
  </si>
  <si>
    <t>-1875486686</t>
  </si>
  <si>
    <t>43</t>
  </si>
  <si>
    <t>783114101</t>
  </si>
  <si>
    <t>Základní nátěr truhlářských konstrukcí jednonásobný syntetický</t>
  </si>
  <si>
    <t>-715453770</t>
  </si>
  <si>
    <t>vstupní dveře - 2 x</t>
  </si>
  <si>
    <t>1,51*2,58*2*2</t>
  </si>
  <si>
    <t>1,31*1,79*2*2</t>
  </si>
  <si>
    <t>44</t>
  </si>
  <si>
    <t>783118211</t>
  </si>
  <si>
    <t>Lakovací nátěr truhlářských konstrukcí dvojnásobný s mezibroušením syntetický</t>
  </si>
  <si>
    <t>1396230970</t>
  </si>
  <si>
    <t>45</t>
  </si>
  <si>
    <t>783122131</t>
  </si>
  <si>
    <t>Tmelení truhlářských konstrukcí plošné (plné) včetně přebroušení tmelených míst, tmelem disperzním akrylátovým nebo latexovým</t>
  </si>
  <si>
    <t>1532930869</t>
  </si>
  <si>
    <t>46</t>
  </si>
  <si>
    <t>7838266.x1</t>
  </si>
  <si>
    <t>Hydrofobizační  nátěr kamenných prvků</t>
  </si>
  <si>
    <t>-493958670</t>
  </si>
  <si>
    <t>47</t>
  </si>
  <si>
    <t>783827423</t>
  </si>
  <si>
    <t>Krycí (ochranný ) nátěr omítek dvojnásobný hladkých omítek hladkých, zrnitých tenkovrstvých nebo štukových stupně členitosti 1 a 2 silikátový</t>
  </si>
  <si>
    <t>-25132454</t>
  </si>
  <si>
    <t>48</t>
  </si>
  <si>
    <t>783827463</t>
  </si>
  <si>
    <t>Krycí (ochranný ) nátěr omítek dvojnásobný hladkých omítek hladkých, zrnitých tenkovrstvých nebo štukových stupně členitosti 4 silikátový</t>
  </si>
  <si>
    <t>117637571</t>
  </si>
  <si>
    <t>VRN</t>
  </si>
  <si>
    <t>Vedlejší rozpočtové náklady</t>
  </si>
  <si>
    <t>VRN7</t>
  </si>
  <si>
    <t>Provozní vlivy</t>
  </si>
  <si>
    <t>49</t>
  </si>
  <si>
    <t>070001000</t>
  </si>
  <si>
    <t>Základní rozdělení průvodních činností a nákladů provozní vlivy</t>
  </si>
  <si>
    <t>1024</t>
  </si>
  <si>
    <t>-223326509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</si>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</sst>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D9D9B3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2"/>
      <c r="AS2" s="332"/>
      <c r="AT2" s="332"/>
      <c r="AU2" s="332"/>
      <c r="AV2" s="332"/>
      <c r="AW2" s="332"/>
      <c r="AX2" s="332"/>
      <c r="AY2" s="332"/>
      <c r="AZ2" s="332"/>
      <c r="BA2" s="332"/>
      <c r="BB2" s="332"/>
      <c r="BC2" s="332"/>
      <c r="BD2" s="332"/>
      <c r="BE2" s="332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61" t="s">
        <v>16</v>
      </c>
      <c r="L5" s="362"/>
      <c r="M5" s="362"/>
      <c r="N5" s="362"/>
      <c r="O5" s="362"/>
      <c r="P5" s="362"/>
      <c r="Q5" s="362"/>
      <c r="R5" s="362"/>
      <c r="S5" s="362"/>
      <c r="T5" s="362"/>
      <c r="U5" s="362"/>
      <c r="V5" s="362"/>
      <c r="W5" s="362"/>
      <c r="X5" s="362"/>
      <c r="Y5" s="362"/>
      <c r="Z5" s="362"/>
      <c r="AA5" s="362"/>
      <c r="AB5" s="362"/>
      <c r="AC5" s="362"/>
      <c r="AD5" s="362"/>
      <c r="AE5" s="362"/>
      <c r="AF5" s="362"/>
      <c r="AG5" s="362"/>
      <c r="AH5" s="362"/>
      <c r="AI5" s="362"/>
      <c r="AJ5" s="362"/>
      <c r="AK5" s="362"/>
      <c r="AL5" s="362"/>
      <c r="AM5" s="362"/>
      <c r="AN5" s="362"/>
      <c r="AO5" s="362"/>
      <c r="AP5" s="28"/>
      <c r="AQ5" s="30"/>
      <c r="BE5" s="359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63" t="s">
        <v>19</v>
      </c>
      <c r="L6" s="362"/>
      <c r="M6" s="362"/>
      <c r="N6" s="362"/>
      <c r="O6" s="362"/>
      <c r="P6" s="362"/>
      <c r="Q6" s="362"/>
      <c r="R6" s="362"/>
      <c r="S6" s="362"/>
      <c r="T6" s="362"/>
      <c r="U6" s="362"/>
      <c r="V6" s="362"/>
      <c r="W6" s="362"/>
      <c r="X6" s="362"/>
      <c r="Y6" s="362"/>
      <c r="Z6" s="362"/>
      <c r="AA6" s="362"/>
      <c r="AB6" s="362"/>
      <c r="AC6" s="362"/>
      <c r="AD6" s="362"/>
      <c r="AE6" s="362"/>
      <c r="AF6" s="362"/>
      <c r="AG6" s="362"/>
      <c r="AH6" s="362"/>
      <c r="AI6" s="362"/>
      <c r="AJ6" s="362"/>
      <c r="AK6" s="362"/>
      <c r="AL6" s="362"/>
      <c r="AM6" s="362"/>
      <c r="AN6" s="362"/>
      <c r="AO6" s="362"/>
      <c r="AP6" s="28"/>
      <c r="AQ6" s="30"/>
      <c r="BE6" s="360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60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60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60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60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60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60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60"/>
      <c r="BS13" s="23" t="s">
        <v>8</v>
      </c>
    </row>
    <row r="14" spans="1:74" ht="15">
      <c r="B14" s="27"/>
      <c r="C14" s="28"/>
      <c r="D14" s="28"/>
      <c r="E14" s="364" t="s">
        <v>32</v>
      </c>
      <c r="F14" s="365"/>
      <c r="G14" s="365"/>
      <c r="H14" s="365"/>
      <c r="I14" s="365"/>
      <c r="J14" s="365"/>
      <c r="K14" s="365"/>
      <c r="L14" s="365"/>
      <c r="M14" s="365"/>
      <c r="N14" s="365"/>
      <c r="O14" s="365"/>
      <c r="P14" s="365"/>
      <c r="Q14" s="365"/>
      <c r="R14" s="365"/>
      <c r="S14" s="365"/>
      <c r="T14" s="365"/>
      <c r="U14" s="365"/>
      <c r="V14" s="365"/>
      <c r="W14" s="365"/>
      <c r="X14" s="365"/>
      <c r="Y14" s="365"/>
      <c r="Z14" s="365"/>
      <c r="AA14" s="365"/>
      <c r="AB14" s="365"/>
      <c r="AC14" s="365"/>
      <c r="AD14" s="365"/>
      <c r="AE14" s="365"/>
      <c r="AF14" s="365"/>
      <c r="AG14" s="365"/>
      <c r="AH14" s="365"/>
      <c r="AI14" s="365"/>
      <c r="AJ14" s="365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60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60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60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360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60"/>
      <c r="BS18" s="23" t="s">
        <v>8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60"/>
      <c r="BS19" s="23" t="s">
        <v>8</v>
      </c>
    </row>
    <row r="20" spans="2:71" ht="22.5" customHeight="1">
      <c r="B20" s="27"/>
      <c r="C20" s="28"/>
      <c r="D20" s="28"/>
      <c r="E20" s="366" t="s">
        <v>21</v>
      </c>
      <c r="F20" s="366"/>
      <c r="G20" s="366"/>
      <c r="H20" s="366"/>
      <c r="I20" s="366"/>
      <c r="J20" s="366"/>
      <c r="K20" s="366"/>
      <c r="L20" s="366"/>
      <c r="M20" s="366"/>
      <c r="N20" s="366"/>
      <c r="O20" s="366"/>
      <c r="P20" s="366"/>
      <c r="Q20" s="366"/>
      <c r="R20" s="366"/>
      <c r="S20" s="366"/>
      <c r="T20" s="366"/>
      <c r="U20" s="366"/>
      <c r="V20" s="366"/>
      <c r="W20" s="366"/>
      <c r="X20" s="366"/>
      <c r="Y20" s="366"/>
      <c r="Z20" s="366"/>
      <c r="AA20" s="366"/>
      <c r="AB20" s="366"/>
      <c r="AC20" s="366"/>
      <c r="AD20" s="366"/>
      <c r="AE20" s="366"/>
      <c r="AF20" s="366"/>
      <c r="AG20" s="366"/>
      <c r="AH20" s="366"/>
      <c r="AI20" s="366"/>
      <c r="AJ20" s="366"/>
      <c r="AK20" s="366"/>
      <c r="AL20" s="366"/>
      <c r="AM20" s="366"/>
      <c r="AN20" s="366"/>
      <c r="AO20" s="28"/>
      <c r="AP20" s="28"/>
      <c r="AQ20" s="30"/>
      <c r="BE20" s="360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60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60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67">
        <f>ROUND(AG51,2)</f>
        <v>0</v>
      </c>
      <c r="AL23" s="368"/>
      <c r="AM23" s="368"/>
      <c r="AN23" s="368"/>
      <c r="AO23" s="368"/>
      <c r="AP23" s="41"/>
      <c r="AQ23" s="44"/>
      <c r="BE23" s="360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60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69" t="s">
        <v>38</v>
      </c>
      <c r="M25" s="369"/>
      <c r="N25" s="369"/>
      <c r="O25" s="369"/>
      <c r="P25" s="41"/>
      <c r="Q25" s="41"/>
      <c r="R25" s="41"/>
      <c r="S25" s="41"/>
      <c r="T25" s="41"/>
      <c r="U25" s="41"/>
      <c r="V25" s="41"/>
      <c r="W25" s="369" t="s">
        <v>39</v>
      </c>
      <c r="X25" s="369"/>
      <c r="Y25" s="369"/>
      <c r="Z25" s="369"/>
      <c r="AA25" s="369"/>
      <c r="AB25" s="369"/>
      <c r="AC25" s="369"/>
      <c r="AD25" s="369"/>
      <c r="AE25" s="369"/>
      <c r="AF25" s="41"/>
      <c r="AG25" s="41"/>
      <c r="AH25" s="41"/>
      <c r="AI25" s="41"/>
      <c r="AJ25" s="41"/>
      <c r="AK25" s="369" t="s">
        <v>40</v>
      </c>
      <c r="AL25" s="369"/>
      <c r="AM25" s="369"/>
      <c r="AN25" s="369"/>
      <c r="AO25" s="369"/>
      <c r="AP25" s="41"/>
      <c r="AQ25" s="44"/>
      <c r="BE25" s="360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52">
        <v>0.21</v>
      </c>
      <c r="M26" s="353"/>
      <c r="N26" s="353"/>
      <c r="O26" s="353"/>
      <c r="P26" s="47"/>
      <c r="Q26" s="47"/>
      <c r="R26" s="47"/>
      <c r="S26" s="47"/>
      <c r="T26" s="47"/>
      <c r="U26" s="47"/>
      <c r="V26" s="47"/>
      <c r="W26" s="354">
        <f>ROUND(AZ51,2)</f>
        <v>0</v>
      </c>
      <c r="X26" s="353"/>
      <c r="Y26" s="353"/>
      <c r="Z26" s="353"/>
      <c r="AA26" s="353"/>
      <c r="AB26" s="353"/>
      <c r="AC26" s="353"/>
      <c r="AD26" s="353"/>
      <c r="AE26" s="353"/>
      <c r="AF26" s="47"/>
      <c r="AG26" s="47"/>
      <c r="AH26" s="47"/>
      <c r="AI26" s="47"/>
      <c r="AJ26" s="47"/>
      <c r="AK26" s="354">
        <f>ROUND(AV51,2)</f>
        <v>0</v>
      </c>
      <c r="AL26" s="353"/>
      <c r="AM26" s="353"/>
      <c r="AN26" s="353"/>
      <c r="AO26" s="353"/>
      <c r="AP26" s="47"/>
      <c r="AQ26" s="49"/>
      <c r="BE26" s="360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52">
        <v>0.15</v>
      </c>
      <c r="M27" s="353"/>
      <c r="N27" s="353"/>
      <c r="O27" s="353"/>
      <c r="P27" s="47"/>
      <c r="Q27" s="47"/>
      <c r="R27" s="47"/>
      <c r="S27" s="47"/>
      <c r="T27" s="47"/>
      <c r="U27" s="47"/>
      <c r="V27" s="47"/>
      <c r="W27" s="354">
        <f>ROUND(BA51,2)</f>
        <v>0</v>
      </c>
      <c r="X27" s="353"/>
      <c r="Y27" s="353"/>
      <c r="Z27" s="353"/>
      <c r="AA27" s="353"/>
      <c r="AB27" s="353"/>
      <c r="AC27" s="353"/>
      <c r="AD27" s="353"/>
      <c r="AE27" s="353"/>
      <c r="AF27" s="47"/>
      <c r="AG27" s="47"/>
      <c r="AH27" s="47"/>
      <c r="AI27" s="47"/>
      <c r="AJ27" s="47"/>
      <c r="AK27" s="354">
        <f>ROUND(AW51,2)</f>
        <v>0</v>
      </c>
      <c r="AL27" s="353"/>
      <c r="AM27" s="353"/>
      <c r="AN27" s="353"/>
      <c r="AO27" s="353"/>
      <c r="AP27" s="47"/>
      <c r="AQ27" s="49"/>
      <c r="BE27" s="360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52">
        <v>0.21</v>
      </c>
      <c r="M28" s="353"/>
      <c r="N28" s="353"/>
      <c r="O28" s="353"/>
      <c r="P28" s="47"/>
      <c r="Q28" s="47"/>
      <c r="R28" s="47"/>
      <c r="S28" s="47"/>
      <c r="T28" s="47"/>
      <c r="U28" s="47"/>
      <c r="V28" s="47"/>
      <c r="W28" s="354">
        <f>ROUND(BB51,2)</f>
        <v>0</v>
      </c>
      <c r="X28" s="353"/>
      <c r="Y28" s="353"/>
      <c r="Z28" s="353"/>
      <c r="AA28" s="353"/>
      <c r="AB28" s="353"/>
      <c r="AC28" s="353"/>
      <c r="AD28" s="353"/>
      <c r="AE28" s="353"/>
      <c r="AF28" s="47"/>
      <c r="AG28" s="47"/>
      <c r="AH28" s="47"/>
      <c r="AI28" s="47"/>
      <c r="AJ28" s="47"/>
      <c r="AK28" s="354">
        <v>0</v>
      </c>
      <c r="AL28" s="353"/>
      <c r="AM28" s="353"/>
      <c r="AN28" s="353"/>
      <c r="AO28" s="353"/>
      <c r="AP28" s="47"/>
      <c r="AQ28" s="49"/>
      <c r="BE28" s="360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52">
        <v>0.15</v>
      </c>
      <c r="M29" s="353"/>
      <c r="N29" s="353"/>
      <c r="O29" s="353"/>
      <c r="P29" s="47"/>
      <c r="Q29" s="47"/>
      <c r="R29" s="47"/>
      <c r="S29" s="47"/>
      <c r="T29" s="47"/>
      <c r="U29" s="47"/>
      <c r="V29" s="47"/>
      <c r="W29" s="354">
        <f>ROUND(BC51,2)</f>
        <v>0</v>
      </c>
      <c r="X29" s="353"/>
      <c r="Y29" s="353"/>
      <c r="Z29" s="353"/>
      <c r="AA29" s="353"/>
      <c r="AB29" s="353"/>
      <c r="AC29" s="353"/>
      <c r="AD29" s="353"/>
      <c r="AE29" s="353"/>
      <c r="AF29" s="47"/>
      <c r="AG29" s="47"/>
      <c r="AH29" s="47"/>
      <c r="AI29" s="47"/>
      <c r="AJ29" s="47"/>
      <c r="AK29" s="354">
        <v>0</v>
      </c>
      <c r="AL29" s="353"/>
      <c r="AM29" s="353"/>
      <c r="AN29" s="353"/>
      <c r="AO29" s="353"/>
      <c r="AP29" s="47"/>
      <c r="AQ29" s="49"/>
      <c r="BE29" s="360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52">
        <v>0</v>
      </c>
      <c r="M30" s="353"/>
      <c r="N30" s="353"/>
      <c r="O30" s="353"/>
      <c r="P30" s="47"/>
      <c r="Q30" s="47"/>
      <c r="R30" s="47"/>
      <c r="S30" s="47"/>
      <c r="T30" s="47"/>
      <c r="U30" s="47"/>
      <c r="V30" s="47"/>
      <c r="W30" s="354">
        <f>ROUND(BD51,2)</f>
        <v>0</v>
      </c>
      <c r="X30" s="353"/>
      <c r="Y30" s="353"/>
      <c r="Z30" s="353"/>
      <c r="AA30" s="353"/>
      <c r="AB30" s="353"/>
      <c r="AC30" s="353"/>
      <c r="AD30" s="353"/>
      <c r="AE30" s="353"/>
      <c r="AF30" s="47"/>
      <c r="AG30" s="47"/>
      <c r="AH30" s="47"/>
      <c r="AI30" s="47"/>
      <c r="AJ30" s="47"/>
      <c r="AK30" s="354">
        <v>0</v>
      </c>
      <c r="AL30" s="353"/>
      <c r="AM30" s="353"/>
      <c r="AN30" s="353"/>
      <c r="AO30" s="353"/>
      <c r="AP30" s="47"/>
      <c r="AQ30" s="49"/>
      <c r="BE30" s="360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60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55" t="s">
        <v>49</v>
      </c>
      <c r="Y32" s="356"/>
      <c r="Z32" s="356"/>
      <c r="AA32" s="356"/>
      <c r="AB32" s="356"/>
      <c r="AC32" s="52"/>
      <c r="AD32" s="52"/>
      <c r="AE32" s="52"/>
      <c r="AF32" s="52"/>
      <c r="AG32" s="52"/>
      <c r="AH32" s="52"/>
      <c r="AI32" s="52"/>
      <c r="AJ32" s="52"/>
      <c r="AK32" s="357">
        <f>SUM(AK23:AK30)</f>
        <v>0</v>
      </c>
      <c r="AL32" s="356"/>
      <c r="AM32" s="356"/>
      <c r="AN32" s="356"/>
      <c r="AO32" s="358"/>
      <c r="AP32" s="50"/>
      <c r="AQ32" s="54"/>
      <c r="BE32" s="360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50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17TUM008a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38" t="str">
        <f>K6</f>
        <v>Dolní Beřkovice - VD ul. Dolní hájek, strážní budova čp 54 - fasáda</v>
      </c>
      <c r="M42" s="339"/>
      <c r="N42" s="339"/>
      <c r="O42" s="339"/>
      <c r="P42" s="339"/>
      <c r="Q42" s="339"/>
      <c r="R42" s="339"/>
      <c r="S42" s="339"/>
      <c r="T42" s="339"/>
      <c r="U42" s="339"/>
      <c r="V42" s="339"/>
      <c r="W42" s="339"/>
      <c r="X42" s="339"/>
      <c r="Y42" s="339"/>
      <c r="Z42" s="339"/>
      <c r="AA42" s="339"/>
      <c r="AB42" s="339"/>
      <c r="AC42" s="339"/>
      <c r="AD42" s="339"/>
      <c r="AE42" s="339"/>
      <c r="AF42" s="339"/>
      <c r="AG42" s="339"/>
      <c r="AH42" s="339"/>
      <c r="AI42" s="339"/>
      <c r="AJ42" s="339"/>
      <c r="AK42" s="339"/>
      <c r="AL42" s="339"/>
      <c r="AM42" s="339"/>
      <c r="AN42" s="339"/>
      <c r="AO42" s="339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40" t="str">
        <f>IF(AN8= "","",AN8)</f>
        <v>25. 4. 2017</v>
      </c>
      <c r="AN44" s="340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Povodí Labe s.p. V.Nejedlého 951/8, Hradec Králové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41" t="str">
        <f>IF(E17="","",E17)</f>
        <v>T-projekt s,r,o, Riegrova 653, Roudnice nad Labem</v>
      </c>
      <c r="AN46" s="341"/>
      <c r="AO46" s="341"/>
      <c r="AP46" s="341"/>
      <c r="AQ46" s="62"/>
      <c r="AR46" s="60"/>
      <c r="AS46" s="342" t="s">
        <v>51</v>
      </c>
      <c r="AT46" s="343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44"/>
      <c r="AT47" s="345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46"/>
      <c r="AT48" s="347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0" s="1" customFormat="1" ht="29.25" customHeight="1">
      <c r="B49" s="40"/>
      <c r="C49" s="348" t="s">
        <v>52</v>
      </c>
      <c r="D49" s="349"/>
      <c r="E49" s="349"/>
      <c r="F49" s="349"/>
      <c r="G49" s="349"/>
      <c r="H49" s="78"/>
      <c r="I49" s="350" t="s">
        <v>53</v>
      </c>
      <c r="J49" s="349"/>
      <c r="K49" s="349"/>
      <c r="L49" s="349"/>
      <c r="M49" s="349"/>
      <c r="N49" s="349"/>
      <c r="O49" s="349"/>
      <c r="P49" s="349"/>
      <c r="Q49" s="349"/>
      <c r="R49" s="349"/>
      <c r="S49" s="349"/>
      <c r="T49" s="349"/>
      <c r="U49" s="349"/>
      <c r="V49" s="349"/>
      <c r="W49" s="349"/>
      <c r="X49" s="349"/>
      <c r="Y49" s="349"/>
      <c r="Z49" s="349"/>
      <c r="AA49" s="349"/>
      <c r="AB49" s="349"/>
      <c r="AC49" s="349"/>
      <c r="AD49" s="349"/>
      <c r="AE49" s="349"/>
      <c r="AF49" s="349"/>
      <c r="AG49" s="351" t="s">
        <v>54</v>
      </c>
      <c r="AH49" s="349"/>
      <c r="AI49" s="349"/>
      <c r="AJ49" s="349"/>
      <c r="AK49" s="349"/>
      <c r="AL49" s="349"/>
      <c r="AM49" s="349"/>
      <c r="AN49" s="350" t="s">
        <v>55</v>
      </c>
      <c r="AO49" s="349"/>
      <c r="AP49" s="349"/>
      <c r="AQ49" s="79" t="s">
        <v>56</v>
      </c>
      <c r="AR49" s="60"/>
      <c r="AS49" s="80" t="s">
        <v>57</v>
      </c>
      <c r="AT49" s="81" t="s">
        <v>58</v>
      </c>
      <c r="AU49" s="81" t="s">
        <v>59</v>
      </c>
      <c r="AV49" s="81" t="s">
        <v>60</v>
      </c>
      <c r="AW49" s="81" t="s">
        <v>61</v>
      </c>
      <c r="AX49" s="81" t="s">
        <v>62</v>
      </c>
      <c r="AY49" s="81" t="s">
        <v>63</v>
      </c>
      <c r="AZ49" s="81" t="s">
        <v>64</v>
      </c>
      <c r="BA49" s="81" t="s">
        <v>65</v>
      </c>
      <c r="BB49" s="81" t="s">
        <v>66</v>
      </c>
      <c r="BC49" s="81" t="s">
        <v>67</v>
      </c>
      <c r="BD49" s="82" t="s">
        <v>68</v>
      </c>
    </row>
    <row r="50" spans="1:90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0" s="4" customFormat="1" ht="32.450000000000003" customHeight="1">
      <c r="B51" s="67"/>
      <c r="C51" s="86" t="s">
        <v>69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36">
        <f>ROUND(AG52,2)</f>
        <v>0</v>
      </c>
      <c r="AH51" s="336"/>
      <c r="AI51" s="336"/>
      <c r="AJ51" s="336"/>
      <c r="AK51" s="336"/>
      <c r="AL51" s="336"/>
      <c r="AM51" s="336"/>
      <c r="AN51" s="337">
        <f>SUM(AG51,AT51)</f>
        <v>0</v>
      </c>
      <c r="AO51" s="337"/>
      <c r="AP51" s="337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70</v>
      </c>
      <c r="BT51" s="93" t="s">
        <v>71</v>
      </c>
      <c r="BV51" s="93" t="s">
        <v>72</v>
      </c>
      <c r="BW51" s="93" t="s">
        <v>7</v>
      </c>
      <c r="BX51" s="93" t="s">
        <v>73</v>
      </c>
      <c r="CL51" s="93" t="s">
        <v>21</v>
      </c>
    </row>
    <row r="52" spans="1:90" s="5" customFormat="1" ht="37.5" customHeight="1">
      <c r="A52" s="94" t="s">
        <v>74</v>
      </c>
      <c r="B52" s="95"/>
      <c r="C52" s="96"/>
      <c r="D52" s="335" t="s">
        <v>16</v>
      </c>
      <c r="E52" s="335"/>
      <c r="F52" s="335"/>
      <c r="G52" s="335"/>
      <c r="H52" s="335"/>
      <c r="I52" s="97"/>
      <c r="J52" s="335" t="s">
        <v>19</v>
      </c>
      <c r="K52" s="335"/>
      <c r="L52" s="335"/>
      <c r="M52" s="335"/>
      <c r="N52" s="335"/>
      <c r="O52" s="335"/>
      <c r="P52" s="335"/>
      <c r="Q52" s="335"/>
      <c r="R52" s="335"/>
      <c r="S52" s="335"/>
      <c r="T52" s="335"/>
      <c r="U52" s="335"/>
      <c r="V52" s="335"/>
      <c r="W52" s="335"/>
      <c r="X52" s="335"/>
      <c r="Y52" s="335"/>
      <c r="Z52" s="335"/>
      <c r="AA52" s="335"/>
      <c r="AB52" s="335"/>
      <c r="AC52" s="335"/>
      <c r="AD52" s="335"/>
      <c r="AE52" s="335"/>
      <c r="AF52" s="335"/>
      <c r="AG52" s="333">
        <f>'17TUM008a - Dolní Beřkovi...'!J25</f>
        <v>0</v>
      </c>
      <c r="AH52" s="334"/>
      <c r="AI52" s="334"/>
      <c r="AJ52" s="334"/>
      <c r="AK52" s="334"/>
      <c r="AL52" s="334"/>
      <c r="AM52" s="334"/>
      <c r="AN52" s="333">
        <f>SUM(AG52,AT52)</f>
        <v>0</v>
      </c>
      <c r="AO52" s="334"/>
      <c r="AP52" s="334"/>
      <c r="AQ52" s="98" t="s">
        <v>75</v>
      </c>
      <c r="AR52" s="99"/>
      <c r="AS52" s="100">
        <v>0</v>
      </c>
      <c r="AT52" s="101">
        <f>ROUND(SUM(AV52:AW52),2)</f>
        <v>0</v>
      </c>
      <c r="AU52" s="102">
        <f>'17TUM008a - Dolní Beřkovi...'!P81</f>
        <v>0</v>
      </c>
      <c r="AV52" s="101">
        <f>'17TUM008a - Dolní Beřkovi...'!J28</f>
        <v>0</v>
      </c>
      <c r="AW52" s="101">
        <f>'17TUM008a - Dolní Beřkovi...'!J29</f>
        <v>0</v>
      </c>
      <c r="AX52" s="101">
        <f>'17TUM008a - Dolní Beřkovi...'!J30</f>
        <v>0</v>
      </c>
      <c r="AY52" s="101">
        <f>'17TUM008a - Dolní Beřkovi...'!J31</f>
        <v>0</v>
      </c>
      <c r="AZ52" s="101">
        <f>'17TUM008a - Dolní Beřkovi...'!F28</f>
        <v>0</v>
      </c>
      <c r="BA52" s="101">
        <f>'17TUM008a - Dolní Beřkovi...'!F29</f>
        <v>0</v>
      </c>
      <c r="BB52" s="101">
        <f>'17TUM008a - Dolní Beřkovi...'!F30</f>
        <v>0</v>
      </c>
      <c r="BC52" s="101">
        <f>'17TUM008a - Dolní Beřkovi...'!F31</f>
        <v>0</v>
      </c>
      <c r="BD52" s="103">
        <f>'17TUM008a - Dolní Beřkovi...'!F32</f>
        <v>0</v>
      </c>
      <c r="BT52" s="104" t="s">
        <v>76</v>
      </c>
      <c r="BU52" s="104" t="s">
        <v>77</v>
      </c>
      <c r="BV52" s="104" t="s">
        <v>72</v>
      </c>
      <c r="BW52" s="104" t="s">
        <v>7</v>
      </c>
      <c r="BX52" s="104" t="s">
        <v>73</v>
      </c>
      <c r="CL52" s="104" t="s">
        <v>21</v>
      </c>
    </row>
    <row r="53" spans="1:90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0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algorithmName="SHA-512" hashValue="JjVQPLkjDfvMqQVV6pKxpxU/73DazH6Y9eQu9zK+nQzEROY+cUWgrvgEXvLm8HmBM3zrp26u1d+sKRXUscg/9Q==" saltValue="SySd+kuHx1wJlAz3GoXiQA==" spinCount="100000" sheet="1" objects="1" scenarios="1" formatCells="0" formatColumns="0" formatRows="0" sort="0" autoFilter="0"/>
  <mergeCells count="41">
    <mergeCell ref="W27:AE27"/>
    <mergeCell ref="AK27:AO27"/>
    <mergeCell ref="L28: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AK32:AO32"/>
    <mergeCell ref="W28:AE28"/>
    <mergeCell ref="AK28:AO28"/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</mergeCells>
  <hyperlinks>
    <hyperlink ref="K1:S1" location="C2" display="1) Rekapitulace stavby"/>
    <hyperlink ref="W1:AI1" location="C51" display="2) Rekapitulace objektů stavby a soupisů prací"/>
    <hyperlink ref="A52" location="'17TUM008a - Dolní Beřkovi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9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6"/>
      <c r="C1" s="106"/>
      <c r="D1" s="107" t="s">
        <v>1</v>
      </c>
      <c r="E1" s="106"/>
      <c r="F1" s="108" t="s">
        <v>78</v>
      </c>
      <c r="G1" s="373" t="s">
        <v>79</v>
      </c>
      <c r="H1" s="373"/>
      <c r="I1" s="109"/>
      <c r="J1" s="108" t="s">
        <v>80</v>
      </c>
      <c r="K1" s="107" t="s">
        <v>81</v>
      </c>
      <c r="L1" s="108" t="s">
        <v>82</v>
      </c>
      <c r="M1" s="108"/>
      <c r="N1" s="108"/>
      <c r="O1" s="108"/>
      <c r="P1" s="108"/>
      <c r="Q1" s="108"/>
      <c r="R1" s="108"/>
      <c r="S1" s="108"/>
      <c r="T1" s="10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AT2" s="23" t="s">
        <v>7</v>
      </c>
    </row>
    <row r="3" spans="1:70" ht="6.95" customHeight="1">
      <c r="B3" s="24"/>
      <c r="C3" s="25"/>
      <c r="D3" s="25"/>
      <c r="E3" s="25"/>
      <c r="F3" s="25"/>
      <c r="G3" s="25"/>
      <c r="H3" s="25"/>
      <c r="I3" s="110"/>
      <c r="J3" s="25"/>
      <c r="K3" s="26"/>
      <c r="AT3" s="23" t="s">
        <v>83</v>
      </c>
    </row>
    <row r="4" spans="1:70" ht="36.950000000000003" customHeight="1">
      <c r="B4" s="27"/>
      <c r="C4" s="28"/>
      <c r="D4" s="29" t="s">
        <v>84</v>
      </c>
      <c r="E4" s="28"/>
      <c r="F4" s="28"/>
      <c r="G4" s="28"/>
      <c r="H4" s="28"/>
      <c r="I4" s="111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1"/>
      <c r="J5" s="28"/>
      <c r="K5" s="30"/>
    </row>
    <row r="6" spans="1:70" s="1" customFormat="1" ht="15">
      <c r="B6" s="40"/>
      <c r="C6" s="41"/>
      <c r="D6" s="36" t="s">
        <v>18</v>
      </c>
      <c r="E6" s="41"/>
      <c r="F6" s="41"/>
      <c r="G6" s="41"/>
      <c r="H6" s="41"/>
      <c r="I6" s="112"/>
      <c r="J6" s="41"/>
      <c r="K6" s="44"/>
    </row>
    <row r="7" spans="1:70" s="1" customFormat="1" ht="36.950000000000003" customHeight="1">
      <c r="B7" s="40"/>
      <c r="C7" s="41"/>
      <c r="D7" s="41"/>
      <c r="E7" s="370" t="s">
        <v>19</v>
      </c>
      <c r="F7" s="371"/>
      <c r="G7" s="371"/>
      <c r="H7" s="371"/>
      <c r="I7" s="112"/>
      <c r="J7" s="41"/>
      <c r="K7" s="44"/>
    </row>
    <row r="8" spans="1:70" s="1" customFormat="1">
      <c r="B8" s="40"/>
      <c r="C8" s="41"/>
      <c r="D8" s="41"/>
      <c r="E8" s="41"/>
      <c r="F8" s="41"/>
      <c r="G8" s="41"/>
      <c r="H8" s="41"/>
      <c r="I8" s="112"/>
      <c r="J8" s="41"/>
      <c r="K8" s="44"/>
    </row>
    <row r="9" spans="1:70" s="1" customFormat="1" ht="14.45" customHeight="1">
      <c r="B9" s="40"/>
      <c r="C9" s="41"/>
      <c r="D9" s="36" t="s">
        <v>20</v>
      </c>
      <c r="E9" s="41"/>
      <c r="F9" s="34" t="s">
        <v>21</v>
      </c>
      <c r="G9" s="41"/>
      <c r="H9" s="41"/>
      <c r="I9" s="113" t="s">
        <v>22</v>
      </c>
      <c r="J9" s="34" t="s">
        <v>21</v>
      </c>
      <c r="K9" s="44"/>
    </row>
    <row r="10" spans="1:70" s="1" customFormat="1" ht="14.45" customHeight="1">
      <c r="B10" s="40"/>
      <c r="C10" s="41"/>
      <c r="D10" s="36" t="s">
        <v>23</v>
      </c>
      <c r="E10" s="41"/>
      <c r="F10" s="34" t="s">
        <v>24</v>
      </c>
      <c r="G10" s="41"/>
      <c r="H10" s="41"/>
      <c r="I10" s="113" t="s">
        <v>25</v>
      </c>
      <c r="J10" s="114" t="str">
        <f>'Rekapitulace stavby'!AN8</f>
        <v>25. 4. 2017</v>
      </c>
      <c r="K10" s="44"/>
    </row>
    <row r="11" spans="1:70" s="1" customFormat="1" ht="10.9" customHeight="1">
      <c r="B11" s="40"/>
      <c r="C11" s="41"/>
      <c r="D11" s="41"/>
      <c r="E11" s="41"/>
      <c r="F11" s="41"/>
      <c r="G11" s="41"/>
      <c r="H11" s="41"/>
      <c r="I11" s="112"/>
      <c r="J11" s="41"/>
      <c r="K11" s="44"/>
    </row>
    <row r="12" spans="1:70" s="1" customFormat="1" ht="14.45" customHeight="1">
      <c r="B12" s="40"/>
      <c r="C12" s="41"/>
      <c r="D12" s="36" t="s">
        <v>27</v>
      </c>
      <c r="E12" s="41"/>
      <c r="F12" s="41"/>
      <c r="G12" s="41"/>
      <c r="H12" s="41"/>
      <c r="I12" s="113" t="s">
        <v>28</v>
      </c>
      <c r="J12" s="34" t="s">
        <v>21</v>
      </c>
      <c r="K12" s="44"/>
    </row>
    <row r="13" spans="1:70" s="1" customFormat="1" ht="18" customHeight="1">
      <c r="B13" s="40"/>
      <c r="C13" s="41"/>
      <c r="D13" s="41"/>
      <c r="E13" s="34" t="s">
        <v>29</v>
      </c>
      <c r="F13" s="41"/>
      <c r="G13" s="41"/>
      <c r="H13" s="41"/>
      <c r="I13" s="113" t="s">
        <v>30</v>
      </c>
      <c r="J13" s="34" t="s">
        <v>21</v>
      </c>
      <c r="K13" s="44"/>
    </row>
    <row r="14" spans="1:70" s="1" customFormat="1" ht="6.95" customHeight="1">
      <c r="B14" s="40"/>
      <c r="C14" s="41"/>
      <c r="D14" s="41"/>
      <c r="E14" s="41"/>
      <c r="F14" s="41"/>
      <c r="G14" s="41"/>
      <c r="H14" s="41"/>
      <c r="I14" s="112"/>
      <c r="J14" s="41"/>
      <c r="K14" s="44"/>
    </row>
    <row r="15" spans="1:70" s="1" customFormat="1" ht="14.45" customHeight="1">
      <c r="B15" s="40"/>
      <c r="C15" s="41"/>
      <c r="D15" s="36" t="s">
        <v>31</v>
      </c>
      <c r="E15" s="41"/>
      <c r="F15" s="41"/>
      <c r="G15" s="41"/>
      <c r="H15" s="41"/>
      <c r="I15" s="113" t="s">
        <v>28</v>
      </c>
      <c r="J15" s="34" t="str">
        <f>IF('Rekapitulace stavby'!AN13="Vyplň údaj","",IF('Rekapitulace stavby'!AN13="","",'Rekapitulace stavby'!AN13))</f>
        <v/>
      </c>
      <c r="K15" s="44"/>
    </row>
    <row r="16" spans="1:70" s="1" customFormat="1" ht="18" customHeight="1">
      <c r="B16" s="40"/>
      <c r="C16" s="41"/>
      <c r="D16" s="41"/>
      <c r="E16" s="34" t="str">
        <f>IF('Rekapitulace stavby'!E14="Vyplň údaj","",IF('Rekapitulace stavby'!E14="","",'Rekapitulace stavby'!E14))</f>
        <v/>
      </c>
      <c r="F16" s="41"/>
      <c r="G16" s="41"/>
      <c r="H16" s="41"/>
      <c r="I16" s="113" t="s">
        <v>30</v>
      </c>
      <c r="J16" s="34" t="str">
        <f>IF('Rekapitulace stavby'!AN14="Vyplň údaj","",IF('Rekapitulace stavby'!AN14="","",'Rekapitulace stavby'!AN14))</f>
        <v/>
      </c>
      <c r="K16" s="44"/>
    </row>
    <row r="17" spans="2:11" s="1" customFormat="1" ht="6.95" customHeight="1">
      <c r="B17" s="40"/>
      <c r="C17" s="41"/>
      <c r="D17" s="41"/>
      <c r="E17" s="41"/>
      <c r="F17" s="41"/>
      <c r="G17" s="41"/>
      <c r="H17" s="41"/>
      <c r="I17" s="112"/>
      <c r="J17" s="41"/>
      <c r="K17" s="44"/>
    </row>
    <row r="18" spans="2:11" s="1" customFormat="1" ht="14.45" customHeight="1">
      <c r="B18" s="40"/>
      <c r="C18" s="41"/>
      <c r="D18" s="36" t="s">
        <v>33</v>
      </c>
      <c r="E18" s="41"/>
      <c r="F18" s="41"/>
      <c r="G18" s="41"/>
      <c r="H18" s="41"/>
      <c r="I18" s="113" t="s">
        <v>28</v>
      </c>
      <c r="J18" s="34" t="s">
        <v>21</v>
      </c>
      <c r="K18" s="44"/>
    </row>
    <row r="19" spans="2:11" s="1" customFormat="1" ht="18" customHeight="1">
      <c r="B19" s="40"/>
      <c r="C19" s="41"/>
      <c r="D19" s="41"/>
      <c r="E19" s="34" t="s">
        <v>34</v>
      </c>
      <c r="F19" s="41"/>
      <c r="G19" s="41"/>
      <c r="H19" s="41"/>
      <c r="I19" s="113" t="s">
        <v>30</v>
      </c>
      <c r="J19" s="34" t="s">
        <v>21</v>
      </c>
      <c r="K19" s="44"/>
    </row>
    <row r="20" spans="2:11" s="1" customFormat="1" ht="6.95" customHeight="1">
      <c r="B20" s="40"/>
      <c r="C20" s="41"/>
      <c r="D20" s="41"/>
      <c r="E20" s="41"/>
      <c r="F20" s="41"/>
      <c r="G20" s="41"/>
      <c r="H20" s="41"/>
      <c r="I20" s="112"/>
      <c r="J20" s="41"/>
      <c r="K20" s="44"/>
    </row>
    <row r="21" spans="2:11" s="1" customFormat="1" ht="14.45" customHeight="1">
      <c r="B21" s="40"/>
      <c r="C21" s="41"/>
      <c r="D21" s="36" t="s">
        <v>36</v>
      </c>
      <c r="E21" s="41"/>
      <c r="F21" s="41"/>
      <c r="G21" s="41"/>
      <c r="H21" s="41"/>
      <c r="I21" s="112"/>
      <c r="J21" s="41"/>
      <c r="K21" s="44"/>
    </row>
    <row r="22" spans="2:11" s="6" customFormat="1" ht="22.5" customHeight="1">
      <c r="B22" s="115"/>
      <c r="C22" s="116"/>
      <c r="D22" s="116"/>
      <c r="E22" s="366" t="s">
        <v>21</v>
      </c>
      <c r="F22" s="366"/>
      <c r="G22" s="366"/>
      <c r="H22" s="366"/>
      <c r="I22" s="117"/>
      <c r="J22" s="116"/>
      <c r="K22" s="118"/>
    </row>
    <row r="23" spans="2:11" s="1" customFormat="1" ht="6.95" customHeight="1">
      <c r="B23" s="40"/>
      <c r="C23" s="41"/>
      <c r="D23" s="41"/>
      <c r="E23" s="41"/>
      <c r="F23" s="41"/>
      <c r="G23" s="41"/>
      <c r="H23" s="41"/>
      <c r="I23" s="112"/>
      <c r="J23" s="41"/>
      <c r="K23" s="44"/>
    </row>
    <row r="24" spans="2:11" s="1" customFormat="1" ht="6.95" customHeight="1">
      <c r="B24" s="40"/>
      <c r="C24" s="41"/>
      <c r="D24" s="84"/>
      <c r="E24" s="84"/>
      <c r="F24" s="84"/>
      <c r="G24" s="84"/>
      <c r="H24" s="84"/>
      <c r="I24" s="119"/>
      <c r="J24" s="84"/>
      <c r="K24" s="120"/>
    </row>
    <row r="25" spans="2:11" s="1" customFormat="1" ht="25.35" customHeight="1">
      <c r="B25" s="40"/>
      <c r="C25" s="41"/>
      <c r="D25" s="121" t="s">
        <v>37</v>
      </c>
      <c r="E25" s="41"/>
      <c r="F25" s="41"/>
      <c r="G25" s="41"/>
      <c r="H25" s="41"/>
      <c r="I25" s="112"/>
      <c r="J25" s="122">
        <f>ROUND(J81,2)</f>
        <v>0</v>
      </c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19"/>
      <c r="J26" s="84"/>
      <c r="K26" s="120"/>
    </row>
    <row r="27" spans="2:11" s="1" customFormat="1" ht="14.45" customHeight="1">
      <c r="B27" s="40"/>
      <c r="C27" s="41"/>
      <c r="D27" s="41"/>
      <c r="E27" s="41"/>
      <c r="F27" s="45" t="s">
        <v>39</v>
      </c>
      <c r="G27" s="41"/>
      <c r="H27" s="41"/>
      <c r="I27" s="123" t="s">
        <v>38</v>
      </c>
      <c r="J27" s="45" t="s">
        <v>40</v>
      </c>
      <c r="K27" s="44"/>
    </row>
    <row r="28" spans="2:11" s="1" customFormat="1" ht="14.45" customHeight="1">
      <c r="B28" s="40"/>
      <c r="C28" s="41"/>
      <c r="D28" s="48" t="s">
        <v>41</v>
      </c>
      <c r="E28" s="48" t="s">
        <v>42</v>
      </c>
      <c r="F28" s="124">
        <f>ROUND(SUM(BE81:BE296), 2)</f>
        <v>0</v>
      </c>
      <c r="G28" s="41"/>
      <c r="H28" s="41"/>
      <c r="I28" s="125">
        <v>0.21</v>
      </c>
      <c r="J28" s="124">
        <f>ROUND(ROUND((SUM(BE81:BE296)), 2)*I28, 2)</f>
        <v>0</v>
      </c>
      <c r="K28" s="44"/>
    </row>
    <row r="29" spans="2:11" s="1" customFormat="1" ht="14.45" customHeight="1">
      <c r="B29" s="40"/>
      <c r="C29" s="41"/>
      <c r="D29" s="41"/>
      <c r="E29" s="48" t="s">
        <v>43</v>
      </c>
      <c r="F29" s="124">
        <f>ROUND(SUM(BF81:BF296), 2)</f>
        <v>0</v>
      </c>
      <c r="G29" s="41"/>
      <c r="H29" s="41"/>
      <c r="I29" s="125">
        <v>0.15</v>
      </c>
      <c r="J29" s="124">
        <f>ROUND(ROUND((SUM(BF81:BF296)), 2)*I29, 2)</f>
        <v>0</v>
      </c>
      <c r="K29" s="44"/>
    </row>
    <row r="30" spans="2:11" s="1" customFormat="1" ht="14.45" hidden="1" customHeight="1">
      <c r="B30" s="40"/>
      <c r="C30" s="41"/>
      <c r="D30" s="41"/>
      <c r="E30" s="48" t="s">
        <v>44</v>
      </c>
      <c r="F30" s="124">
        <f>ROUND(SUM(BG81:BG296), 2)</f>
        <v>0</v>
      </c>
      <c r="G30" s="41"/>
      <c r="H30" s="41"/>
      <c r="I30" s="125">
        <v>0.21</v>
      </c>
      <c r="J30" s="124">
        <v>0</v>
      </c>
      <c r="K30" s="44"/>
    </row>
    <row r="31" spans="2:11" s="1" customFormat="1" ht="14.45" hidden="1" customHeight="1">
      <c r="B31" s="40"/>
      <c r="C31" s="41"/>
      <c r="D31" s="41"/>
      <c r="E31" s="48" t="s">
        <v>45</v>
      </c>
      <c r="F31" s="124">
        <f>ROUND(SUM(BH81:BH296), 2)</f>
        <v>0</v>
      </c>
      <c r="G31" s="41"/>
      <c r="H31" s="41"/>
      <c r="I31" s="125">
        <v>0.15</v>
      </c>
      <c r="J31" s="124"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46</v>
      </c>
      <c r="F32" s="124">
        <f>ROUND(SUM(BI81:BI296), 2)</f>
        <v>0</v>
      </c>
      <c r="G32" s="41"/>
      <c r="H32" s="41"/>
      <c r="I32" s="125">
        <v>0</v>
      </c>
      <c r="J32" s="124">
        <v>0</v>
      </c>
      <c r="K32" s="44"/>
    </row>
    <row r="33" spans="2:11" s="1" customFormat="1" ht="6.95" customHeight="1">
      <c r="B33" s="40"/>
      <c r="C33" s="41"/>
      <c r="D33" s="41"/>
      <c r="E33" s="41"/>
      <c r="F33" s="41"/>
      <c r="G33" s="41"/>
      <c r="H33" s="41"/>
      <c r="I33" s="112"/>
      <c r="J33" s="41"/>
      <c r="K33" s="44"/>
    </row>
    <row r="34" spans="2:11" s="1" customFormat="1" ht="25.35" customHeight="1">
      <c r="B34" s="40"/>
      <c r="C34" s="126"/>
      <c r="D34" s="127" t="s">
        <v>47</v>
      </c>
      <c r="E34" s="78"/>
      <c r="F34" s="78"/>
      <c r="G34" s="128" t="s">
        <v>48</v>
      </c>
      <c r="H34" s="129" t="s">
        <v>49</v>
      </c>
      <c r="I34" s="130"/>
      <c r="J34" s="131">
        <f>SUM(J25:J32)</f>
        <v>0</v>
      </c>
      <c r="K34" s="132"/>
    </row>
    <row r="35" spans="2:11" s="1" customFormat="1" ht="14.45" customHeight="1">
      <c r="B35" s="55"/>
      <c r="C35" s="56"/>
      <c r="D35" s="56"/>
      <c r="E35" s="56"/>
      <c r="F35" s="56"/>
      <c r="G35" s="56"/>
      <c r="H35" s="56"/>
      <c r="I35" s="133"/>
      <c r="J35" s="56"/>
      <c r="K35" s="57"/>
    </row>
    <row r="39" spans="2:11" s="1" customFormat="1" ht="6.95" customHeight="1">
      <c r="B39" s="134"/>
      <c r="C39" s="135"/>
      <c r="D39" s="135"/>
      <c r="E39" s="135"/>
      <c r="F39" s="135"/>
      <c r="G39" s="135"/>
      <c r="H39" s="135"/>
      <c r="I39" s="136"/>
      <c r="J39" s="135"/>
      <c r="K39" s="137"/>
    </row>
    <row r="40" spans="2:11" s="1" customFormat="1" ht="36.950000000000003" customHeight="1">
      <c r="B40" s="40"/>
      <c r="C40" s="29" t="s">
        <v>85</v>
      </c>
      <c r="D40" s="41"/>
      <c r="E40" s="41"/>
      <c r="F40" s="41"/>
      <c r="G40" s="41"/>
      <c r="H40" s="41"/>
      <c r="I40" s="112"/>
      <c r="J40" s="41"/>
      <c r="K40" s="44"/>
    </row>
    <row r="41" spans="2:11" s="1" customFormat="1" ht="6.95" customHeight="1">
      <c r="B41" s="40"/>
      <c r="C41" s="41"/>
      <c r="D41" s="41"/>
      <c r="E41" s="41"/>
      <c r="F41" s="41"/>
      <c r="G41" s="41"/>
      <c r="H41" s="41"/>
      <c r="I41" s="112"/>
      <c r="J41" s="41"/>
      <c r="K41" s="44"/>
    </row>
    <row r="42" spans="2:11" s="1" customFormat="1" ht="14.45" customHeight="1">
      <c r="B42" s="40"/>
      <c r="C42" s="36" t="s">
        <v>18</v>
      </c>
      <c r="D42" s="41"/>
      <c r="E42" s="41"/>
      <c r="F42" s="41"/>
      <c r="G42" s="41"/>
      <c r="H42" s="41"/>
      <c r="I42" s="112"/>
      <c r="J42" s="41"/>
      <c r="K42" s="44"/>
    </row>
    <row r="43" spans="2:11" s="1" customFormat="1" ht="23.25" customHeight="1">
      <c r="B43" s="40"/>
      <c r="C43" s="41"/>
      <c r="D43" s="41"/>
      <c r="E43" s="370" t="str">
        <f>E7</f>
        <v>Dolní Beřkovice - VD ul. Dolní hájek, strážní budova čp 54 - fasáda</v>
      </c>
      <c r="F43" s="371"/>
      <c r="G43" s="371"/>
      <c r="H43" s="371"/>
      <c r="I43" s="112"/>
      <c r="J43" s="41"/>
      <c r="K43" s="44"/>
    </row>
    <row r="44" spans="2:11" s="1" customFormat="1" ht="6.95" customHeight="1">
      <c r="B44" s="40"/>
      <c r="C44" s="41"/>
      <c r="D44" s="41"/>
      <c r="E44" s="41"/>
      <c r="F44" s="41"/>
      <c r="G44" s="41"/>
      <c r="H44" s="41"/>
      <c r="I44" s="112"/>
      <c r="J44" s="41"/>
      <c r="K44" s="44"/>
    </row>
    <row r="45" spans="2:11" s="1" customFormat="1" ht="18" customHeight="1">
      <c r="B45" s="40"/>
      <c r="C45" s="36" t="s">
        <v>23</v>
      </c>
      <c r="D45" s="41"/>
      <c r="E45" s="41"/>
      <c r="F45" s="34" t="str">
        <f>F10</f>
        <v xml:space="preserve"> </v>
      </c>
      <c r="G45" s="41"/>
      <c r="H45" s="41"/>
      <c r="I45" s="113" t="s">
        <v>25</v>
      </c>
      <c r="J45" s="114" t="str">
        <f>IF(J10="","",J10)</f>
        <v>25. 4. 2017</v>
      </c>
      <c r="K45" s="44"/>
    </row>
    <row r="46" spans="2:11" s="1" customFormat="1" ht="6.95" customHeight="1">
      <c r="B46" s="40"/>
      <c r="C46" s="41"/>
      <c r="D46" s="41"/>
      <c r="E46" s="41"/>
      <c r="F46" s="41"/>
      <c r="G46" s="41"/>
      <c r="H46" s="41"/>
      <c r="I46" s="112"/>
      <c r="J46" s="41"/>
      <c r="K46" s="44"/>
    </row>
    <row r="47" spans="2:11" s="1" customFormat="1" ht="15">
      <c r="B47" s="40"/>
      <c r="C47" s="36" t="s">
        <v>27</v>
      </c>
      <c r="D47" s="41"/>
      <c r="E47" s="41"/>
      <c r="F47" s="34" t="str">
        <f>E13</f>
        <v>Povodí Labe s.p. V.Nejedlého 951/8, Hradec Králové</v>
      </c>
      <c r="G47" s="41"/>
      <c r="H47" s="41"/>
      <c r="I47" s="113" t="s">
        <v>33</v>
      </c>
      <c r="J47" s="34" t="str">
        <f>E19</f>
        <v>T-projekt s,r,o, Riegrova 653, Roudnice nad Labem</v>
      </c>
      <c r="K47" s="44"/>
    </row>
    <row r="48" spans="2:11" s="1" customFormat="1" ht="14.45" customHeight="1">
      <c r="B48" s="40"/>
      <c r="C48" s="36" t="s">
        <v>31</v>
      </c>
      <c r="D48" s="41"/>
      <c r="E48" s="41"/>
      <c r="F48" s="34" t="str">
        <f>IF(E16="","",E16)</f>
        <v/>
      </c>
      <c r="G48" s="41"/>
      <c r="H48" s="41"/>
      <c r="I48" s="112"/>
      <c r="J48" s="41"/>
      <c r="K48" s="44"/>
    </row>
    <row r="49" spans="2:47" s="1" customFormat="1" ht="10.35" customHeight="1">
      <c r="B49" s="40"/>
      <c r="C49" s="41"/>
      <c r="D49" s="41"/>
      <c r="E49" s="41"/>
      <c r="F49" s="41"/>
      <c r="G49" s="41"/>
      <c r="H49" s="41"/>
      <c r="I49" s="112"/>
      <c r="J49" s="41"/>
      <c r="K49" s="44"/>
    </row>
    <row r="50" spans="2:47" s="1" customFormat="1" ht="29.25" customHeight="1">
      <c r="B50" s="40"/>
      <c r="C50" s="138" t="s">
        <v>86</v>
      </c>
      <c r="D50" s="126"/>
      <c r="E50" s="126"/>
      <c r="F50" s="126"/>
      <c r="G50" s="126"/>
      <c r="H50" s="126"/>
      <c r="I50" s="139"/>
      <c r="J50" s="140" t="s">
        <v>87</v>
      </c>
      <c r="K50" s="141"/>
    </row>
    <row r="51" spans="2:47" s="1" customFormat="1" ht="10.35" customHeight="1">
      <c r="B51" s="40"/>
      <c r="C51" s="41"/>
      <c r="D51" s="41"/>
      <c r="E51" s="41"/>
      <c r="F51" s="41"/>
      <c r="G51" s="41"/>
      <c r="H51" s="41"/>
      <c r="I51" s="112"/>
      <c r="J51" s="41"/>
      <c r="K51" s="44"/>
    </row>
    <row r="52" spans="2:47" s="1" customFormat="1" ht="29.25" customHeight="1">
      <c r="B52" s="40"/>
      <c r="C52" s="142" t="s">
        <v>88</v>
      </c>
      <c r="D52" s="41"/>
      <c r="E52" s="41"/>
      <c r="F52" s="41"/>
      <c r="G52" s="41"/>
      <c r="H52" s="41"/>
      <c r="I52" s="112"/>
      <c r="J52" s="122">
        <f>J81</f>
        <v>0</v>
      </c>
      <c r="K52" s="44"/>
      <c r="AU52" s="23" t="s">
        <v>89</v>
      </c>
    </row>
    <row r="53" spans="2:47" s="7" customFormat="1" ht="24.95" customHeight="1">
      <c r="B53" s="143"/>
      <c r="C53" s="144"/>
      <c r="D53" s="145" t="s">
        <v>90</v>
      </c>
      <c r="E53" s="146"/>
      <c r="F53" s="146"/>
      <c r="G53" s="146"/>
      <c r="H53" s="146"/>
      <c r="I53" s="147"/>
      <c r="J53" s="148">
        <f>J82</f>
        <v>0</v>
      </c>
      <c r="K53" s="149"/>
    </row>
    <row r="54" spans="2:47" s="8" customFormat="1" ht="19.899999999999999" customHeight="1">
      <c r="B54" s="150"/>
      <c r="C54" s="151"/>
      <c r="D54" s="152" t="s">
        <v>91</v>
      </c>
      <c r="E54" s="153"/>
      <c r="F54" s="153"/>
      <c r="G54" s="153"/>
      <c r="H54" s="153"/>
      <c r="I54" s="154"/>
      <c r="J54" s="155">
        <f>J83</f>
        <v>0</v>
      </c>
      <c r="K54" s="156"/>
    </row>
    <row r="55" spans="2:47" s="8" customFormat="1" ht="19.899999999999999" customHeight="1">
      <c r="B55" s="150"/>
      <c r="C55" s="151"/>
      <c r="D55" s="152" t="s">
        <v>92</v>
      </c>
      <c r="E55" s="153"/>
      <c r="F55" s="153"/>
      <c r="G55" s="153"/>
      <c r="H55" s="153"/>
      <c r="I55" s="154"/>
      <c r="J55" s="155">
        <f>J92</f>
        <v>0</v>
      </c>
      <c r="K55" s="156"/>
    </row>
    <row r="56" spans="2:47" s="8" customFormat="1" ht="19.899999999999999" customHeight="1">
      <c r="B56" s="150"/>
      <c r="C56" s="151"/>
      <c r="D56" s="152" t="s">
        <v>93</v>
      </c>
      <c r="E56" s="153"/>
      <c r="F56" s="153"/>
      <c r="G56" s="153"/>
      <c r="H56" s="153"/>
      <c r="I56" s="154"/>
      <c r="J56" s="155">
        <f>J144</f>
        <v>0</v>
      </c>
      <c r="K56" s="156"/>
    </row>
    <row r="57" spans="2:47" s="8" customFormat="1" ht="19.899999999999999" customHeight="1">
      <c r="B57" s="150"/>
      <c r="C57" s="151"/>
      <c r="D57" s="152" t="s">
        <v>94</v>
      </c>
      <c r="E57" s="153"/>
      <c r="F57" s="153"/>
      <c r="G57" s="153"/>
      <c r="H57" s="153"/>
      <c r="I57" s="154"/>
      <c r="J57" s="155">
        <f>J200</f>
        <v>0</v>
      </c>
      <c r="K57" s="156"/>
    </row>
    <row r="58" spans="2:47" s="8" customFormat="1" ht="19.899999999999999" customHeight="1">
      <c r="B58" s="150"/>
      <c r="C58" s="151"/>
      <c r="D58" s="152" t="s">
        <v>95</v>
      </c>
      <c r="E58" s="153"/>
      <c r="F58" s="153"/>
      <c r="G58" s="153"/>
      <c r="H58" s="153"/>
      <c r="I58" s="154"/>
      <c r="J58" s="155">
        <f>J211</f>
        <v>0</v>
      </c>
      <c r="K58" s="156"/>
    </row>
    <row r="59" spans="2:47" s="7" customFormat="1" ht="24.95" customHeight="1">
      <c r="B59" s="143"/>
      <c r="C59" s="144"/>
      <c r="D59" s="145" t="s">
        <v>96</v>
      </c>
      <c r="E59" s="146"/>
      <c r="F59" s="146"/>
      <c r="G59" s="146"/>
      <c r="H59" s="146"/>
      <c r="I59" s="147"/>
      <c r="J59" s="148">
        <f>J213</f>
        <v>0</v>
      </c>
      <c r="K59" s="149"/>
    </row>
    <row r="60" spans="2:47" s="8" customFormat="1" ht="19.899999999999999" customHeight="1">
      <c r="B60" s="150"/>
      <c r="C60" s="151"/>
      <c r="D60" s="152" t="s">
        <v>97</v>
      </c>
      <c r="E60" s="153"/>
      <c r="F60" s="153"/>
      <c r="G60" s="153"/>
      <c r="H60" s="153"/>
      <c r="I60" s="154"/>
      <c r="J60" s="155">
        <f>J214</f>
        <v>0</v>
      </c>
      <c r="K60" s="156"/>
    </row>
    <row r="61" spans="2:47" s="8" customFormat="1" ht="19.899999999999999" customHeight="1">
      <c r="B61" s="150"/>
      <c r="C61" s="151"/>
      <c r="D61" s="152" t="s">
        <v>98</v>
      </c>
      <c r="E61" s="153"/>
      <c r="F61" s="153"/>
      <c r="G61" s="153"/>
      <c r="H61" s="153"/>
      <c r="I61" s="154"/>
      <c r="J61" s="155">
        <f>J247</f>
        <v>0</v>
      </c>
      <c r="K61" s="156"/>
    </row>
    <row r="62" spans="2:47" s="7" customFormat="1" ht="24.95" customHeight="1">
      <c r="B62" s="143"/>
      <c r="C62" s="144"/>
      <c r="D62" s="145" t="s">
        <v>99</v>
      </c>
      <c r="E62" s="146"/>
      <c r="F62" s="146"/>
      <c r="G62" s="146"/>
      <c r="H62" s="146"/>
      <c r="I62" s="147"/>
      <c r="J62" s="148">
        <f>J294</f>
        <v>0</v>
      </c>
      <c r="K62" s="149"/>
    </row>
    <row r="63" spans="2:47" s="8" customFormat="1" ht="19.899999999999999" customHeight="1">
      <c r="B63" s="150"/>
      <c r="C63" s="151"/>
      <c r="D63" s="152" t="s">
        <v>100</v>
      </c>
      <c r="E63" s="153"/>
      <c r="F63" s="153"/>
      <c r="G63" s="153"/>
      <c r="H63" s="153"/>
      <c r="I63" s="154"/>
      <c r="J63" s="155">
        <f>J295</f>
        <v>0</v>
      </c>
      <c r="K63" s="156"/>
    </row>
    <row r="64" spans="2:47" s="1" customFormat="1" ht="21.75" customHeight="1">
      <c r="B64" s="40"/>
      <c r="C64" s="41"/>
      <c r="D64" s="41"/>
      <c r="E64" s="41"/>
      <c r="F64" s="41"/>
      <c r="G64" s="41"/>
      <c r="H64" s="41"/>
      <c r="I64" s="112"/>
      <c r="J64" s="41"/>
      <c r="K64" s="44"/>
    </row>
    <row r="65" spans="2:20" s="1" customFormat="1" ht="6.95" customHeight="1">
      <c r="B65" s="55"/>
      <c r="C65" s="56"/>
      <c r="D65" s="56"/>
      <c r="E65" s="56"/>
      <c r="F65" s="56"/>
      <c r="G65" s="56"/>
      <c r="H65" s="56"/>
      <c r="I65" s="133"/>
      <c r="J65" s="56"/>
      <c r="K65" s="57"/>
    </row>
    <row r="69" spans="2:20" s="1" customFormat="1" ht="6.95" customHeight="1">
      <c r="B69" s="58"/>
      <c r="C69" s="59"/>
      <c r="D69" s="59"/>
      <c r="E69" s="59"/>
      <c r="F69" s="59"/>
      <c r="G69" s="59"/>
      <c r="H69" s="59"/>
      <c r="I69" s="136"/>
      <c r="J69" s="59"/>
      <c r="K69" s="59"/>
      <c r="L69" s="60"/>
    </row>
    <row r="70" spans="2:20" s="1" customFormat="1" ht="36.950000000000003" customHeight="1">
      <c r="B70" s="40"/>
      <c r="C70" s="61" t="s">
        <v>101</v>
      </c>
      <c r="D70" s="62"/>
      <c r="E70" s="62"/>
      <c r="F70" s="62"/>
      <c r="G70" s="62"/>
      <c r="H70" s="62"/>
      <c r="I70" s="157"/>
      <c r="J70" s="62"/>
      <c r="K70" s="62"/>
      <c r="L70" s="60"/>
    </row>
    <row r="71" spans="2:20" s="1" customFormat="1" ht="6.95" customHeight="1">
      <c r="B71" s="40"/>
      <c r="C71" s="62"/>
      <c r="D71" s="62"/>
      <c r="E71" s="62"/>
      <c r="F71" s="62"/>
      <c r="G71" s="62"/>
      <c r="H71" s="62"/>
      <c r="I71" s="157"/>
      <c r="J71" s="62"/>
      <c r="K71" s="62"/>
      <c r="L71" s="60"/>
    </row>
    <row r="72" spans="2:20" s="1" customFormat="1" ht="14.45" customHeight="1">
      <c r="B72" s="40"/>
      <c r="C72" s="64" t="s">
        <v>18</v>
      </c>
      <c r="D72" s="62"/>
      <c r="E72" s="62"/>
      <c r="F72" s="62"/>
      <c r="G72" s="62"/>
      <c r="H72" s="62"/>
      <c r="I72" s="157"/>
      <c r="J72" s="62"/>
      <c r="K72" s="62"/>
      <c r="L72" s="60"/>
    </row>
    <row r="73" spans="2:20" s="1" customFormat="1" ht="23.25" customHeight="1">
      <c r="B73" s="40"/>
      <c r="C73" s="62"/>
      <c r="D73" s="62"/>
      <c r="E73" s="338" t="str">
        <f>E7</f>
        <v>Dolní Beřkovice - VD ul. Dolní hájek, strážní budova čp 54 - fasáda</v>
      </c>
      <c r="F73" s="372"/>
      <c r="G73" s="372"/>
      <c r="H73" s="372"/>
      <c r="I73" s="157"/>
      <c r="J73" s="62"/>
      <c r="K73" s="62"/>
      <c r="L73" s="60"/>
    </row>
    <row r="74" spans="2:20" s="1" customFormat="1" ht="6.95" customHeight="1">
      <c r="B74" s="40"/>
      <c r="C74" s="62"/>
      <c r="D74" s="62"/>
      <c r="E74" s="62"/>
      <c r="F74" s="62"/>
      <c r="G74" s="62"/>
      <c r="H74" s="62"/>
      <c r="I74" s="157"/>
      <c r="J74" s="62"/>
      <c r="K74" s="62"/>
      <c r="L74" s="60"/>
    </row>
    <row r="75" spans="2:20" s="1" customFormat="1" ht="18" customHeight="1">
      <c r="B75" s="40"/>
      <c r="C75" s="64" t="s">
        <v>23</v>
      </c>
      <c r="D75" s="62"/>
      <c r="E75" s="62"/>
      <c r="F75" s="158" t="str">
        <f>F10</f>
        <v xml:space="preserve"> </v>
      </c>
      <c r="G75" s="62"/>
      <c r="H75" s="62"/>
      <c r="I75" s="159" t="s">
        <v>25</v>
      </c>
      <c r="J75" s="72" t="str">
        <f>IF(J10="","",J10)</f>
        <v>25. 4. 2017</v>
      </c>
      <c r="K75" s="62"/>
      <c r="L75" s="60"/>
    </row>
    <row r="76" spans="2:20" s="1" customFormat="1" ht="6.95" customHeight="1">
      <c r="B76" s="40"/>
      <c r="C76" s="62"/>
      <c r="D76" s="62"/>
      <c r="E76" s="62"/>
      <c r="F76" s="62"/>
      <c r="G76" s="62"/>
      <c r="H76" s="62"/>
      <c r="I76" s="157"/>
      <c r="J76" s="62"/>
      <c r="K76" s="62"/>
      <c r="L76" s="60"/>
    </row>
    <row r="77" spans="2:20" s="1" customFormat="1" ht="15">
      <c r="B77" s="40"/>
      <c r="C77" s="64" t="s">
        <v>27</v>
      </c>
      <c r="D77" s="62"/>
      <c r="E77" s="62"/>
      <c r="F77" s="158" t="str">
        <f>E13</f>
        <v>Povodí Labe s.p. V.Nejedlého 951/8, Hradec Králové</v>
      </c>
      <c r="G77" s="62"/>
      <c r="H77" s="62"/>
      <c r="I77" s="159" t="s">
        <v>33</v>
      </c>
      <c r="J77" s="158" t="str">
        <f>E19</f>
        <v>T-projekt s,r,o, Riegrova 653, Roudnice nad Labem</v>
      </c>
      <c r="K77" s="62"/>
      <c r="L77" s="60"/>
    </row>
    <row r="78" spans="2:20" s="1" customFormat="1" ht="14.45" customHeight="1">
      <c r="B78" s="40"/>
      <c r="C78" s="64" t="s">
        <v>31</v>
      </c>
      <c r="D78" s="62"/>
      <c r="E78" s="62"/>
      <c r="F78" s="158" t="str">
        <f>IF(E16="","",E16)</f>
        <v/>
      </c>
      <c r="G78" s="62"/>
      <c r="H78" s="62"/>
      <c r="I78" s="157"/>
      <c r="J78" s="62"/>
      <c r="K78" s="62"/>
      <c r="L78" s="60"/>
    </row>
    <row r="79" spans="2:20" s="1" customFormat="1" ht="10.35" customHeight="1">
      <c r="B79" s="40"/>
      <c r="C79" s="62"/>
      <c r="D79" s="62"/>
      <c r="E79" s="62"/>
      <c r="F79" s="62"/>
      <c r="G79" s="62"/>
      <c r="H79" s="62"/>
      <c r="I79" s="157"/>
      <c r="J79" s="62"/>
      <c r="K79" s="62"/>
      <c r="L79" s="60"/>
    </row>
    <row r="80" spans="2:20" s="9" customFormat="1" ht="29.25" customHeight="1">
      <c r="B80" s="160"/>
      <c r="C80" s="161" t="s">
        <v>102</v>
      </c>
      <c r="D80" s="162" t="s">
        <v>56</v>
      </c>
      <c r="E80" s="162" t="s">
        <v>52</v>
      </c>
      <c r="F80" s="162" t="s">
        <v>103</v>
      </c>
      <c r="G80" s="162" t="s">
        <v>104</v>
      </c>
      <c r="H80" s="162" t="s">
        <v>105</v>
      </c>
      <c r="I80" s="163" t="s">
        <v>106</v>
      </c>
      <c r="J80" s="162" t="s">
        <v>87</v>
      </c>
      <c r="K80" s="164" t="s">
        <v>107</v>
      </c>
      <c r="L80" s="165"/>
      <c r="M80" s="80" t="s">
        <v>108</v>
      </c>
      <c r="N80" s="81" t="s">
        <v>41</v>
      </c>
      <c r="O80" s="81" t="s">
        <v>109</v>
      </c>
      <c r="P80" s="81" t="s">
        <v>110</v>
      </c>
      <c r="Q80" s="81" t="s">
        <v>111</v>
      </c>
      <c r="R80" s="81" t="s">
        <v>112</v>
      </c>
      <c r="S80" s="81" t="s">
        <v>113</v>
      </c>
      <c r="T80" s="82" t="s">
        <v>114</v>
      </c>
    </row>
    <row r="81" spans="2:65" s="1" customFormat="1" ht="29.25" customHeight="1">
      <c r="B81" s="40"/>
      <c r="C81" s="86" t="s">
        <v>88</v>
      </c>
      <c r="D81" s="62"/>
      <c r="E81" s="62"/>
      <c r="F81" s="62"/>
      <c r="G81" s="62"/>
      <c r="H81" s="62"/>
      <c r="I81" s="157"/>
      <c r="J81" s="166">
        <f>BK81</f>
        <v>0</v>
      </c>
      <c r="K81" s="62"/>
      <c r="L81" s="60"/>
      <c r="M81" s="83"/>
      <c r="N81" s="84"/>
      <c r="O81" s="84"/>
      <c r="P81" s="167">
        <f>P82+P213+P294</f>
        <v>0</v>
      </c>
      <c r="Q81" s="84"/>
      <c r="R81" s="167">
        <f>R82+R213+R294</f>
        <v>7.6631883999999992</v>
      </c>
      <c r="S81" s="84"/>
      <c r="T81" s="168">
        <f>T82+T213+T294</f>
        <v>3.8772440000000001</v>
      </c>
      <c r="AT81" s="23" t="s">
        <v>70</v>
      </c>
      <c r="AU81" s="23" t="s">
        <v>89</v>
      </c>
      <c r="BK81" s="169">
        <f>BK82+BK213+BK294</f>
        <v>0</v>
      </c>
    </row>
    <row r="82" spans="2:65" s="10" customFormat="1" ht="37.35" customHeight="1">
      <c r="B82" s="170"/>
      <c r="C82" s="171"/>
      <c r="D82" s="172" t="s">
        <v>70</v>
      </c>
      <c r="E82" s="173" t="s">
        <v>115</v>
      </c>
      <c r="F82" s="173" t="s">
        <v>116</v>
      </c>
      <c r="G82" s="171"/>
      <c r="H82" s="171"/>
      <c r="I82" s="174"/>
      <c r="J82" s="175">
        <f>BK82</f>
        <v>0</v>
      </c>
      <c r="K82" s="171"/>
      <c r="L82" s="176"/>
      <c r="M82" s="177"/>
      <c r="N82" s="178"/>
      <c r="O82" s="178"/>
      <c r="P82" s="179">
        <f>P83+P92+P144+P200+P211</f>
        <v>0</v>
      </c>
      <c r="Q82" s="178"/>
      <c r="R82" s="179">
        <f>R83+R92+R144+R200+R211</f>
        <v>7.5281300699999996</v>
      </c>
      <c r="S82" s="178"/>
      <c r="T82" s="180">
        <f>T83+T92+T144+T200+T211</f>
        <v>3.8772440000000001</v>
      </c>
      <c r="AR82" s="181" t="s">
        <v>76</v>
      </c>
      <c r="AT82" s="182" t="s">
        <v>70</v>
      </c>
      <c r="AU82" s="182" t="s">
        <v>71</v>
      </c>
      <c r="AY82" s="181" t="s">
        <v>117</v>
      </c>
      <c r="BK82" s="183">
        <f>BK83+BK92+BK144+BK200+BK211</f>
        <v>0</v>
      </c>
    </row>
    <row r="83" spans="2:65" s="10" customFormat="1" ht="19.899999999999999" customHeight="1">
      <c r="B83" s="170"/>
      <c r="C83" s="171"/>
      <c r="D83" s="184" t="s">
        <v>70</v>
      </c>
      <c r="E83" s="185" t="s">
        <v>118</v>
      </c>
      <c r="F83" s="185" t="s">
        <v>119</v>
      </c>
      <c r="G83" s="171"/>
      <c r="H83" s="171"/>
      <c r="I83" s="174"/>
      <c r="J83" s="186">
        <f>BK83</f>
        <v>0</v>
      </c>
      <c r="K83" s="171"/>
      <c r="L83" s="176"/>
      <c r="M83" s="177"/>
      <c r="N83" s="178"/>
      <c r="O83" s="178"/>
      <c r="P83" s="179">
        <f>SUM(P84:P91)</f>
        <v>0</v>
      </c>
      <c r="Q83" s="178"/>
      <c r="R83" s="179">
        <f>SUM(R84:R91)</f>
        <v>3.2588919999999999</v>
      </c>
      <c r="S83" s="178"/>
      <c r="T83" s="180">
        <f>SUM(T84:T91)</f>
        <v>0</v>
      </c>
      <c r="AR83" s="181" t="s">
        <v>76</v>
      </c>
      <c r="AT83" s="182" t="s">
        <v>70</v>
      </c>
      <c r="AU83" s="182" t="s">
        <v>76</v>
      </c>
      <c r="AY83" s="181" t="s">
        <v>117</v>
      </c>
      <c r="BK83" s="183">
        <f>SUM(BK84:BK91)</f>
        <v>0</v>
      </c>
    </row>
    <row r="84" spans="2:65" s="1" customFormat="1" ht="22.5" customHeight="1">
      <c r="B84" s="40"/>
      <c r="C84" s="187" t="s">
        <v>76</v>
      </c>
      <c r="D84" s="187" t="s">
        <v>120</v>
      </c>
      <c r="E84" s="188" t="s">
        <v>121</v>
      </c>
      <c r="F84" s="189" t="s">
        <v>122</v>
      </c>
      <c r="G84" s="190" t="s">
        <v>123</v>
      </c>
      <c r="H84" s="191">
        <v>0.35199999999999998</v>
      </c>
      <c r="I84" s="192"/>
      <c r="J84" s="193">
        <f>ROUND(I84*H84,2)</f>
        <v>0</v>
      </c>
      <c r="K84" s="189" t="s">
        <v>124</v>
      </c>
      <c r="L84" s="60"/>
      <c r="M84" s="194" t="s">
        <v>21</v>
      </c>
      <c r="N84" s="195" t="s">
        <v>42</v>
      </c>
      <c r="O84" s="41"/>
      <c r="P84" s="196">
        <f>O84*H84</f>
        <v>0</v>
      </c>
      <c r="Q84" s="196">
        <v>1.9085000000000001</v>
      </c>
      <c r="R84" s="196">
        <f>Q84*H84</f>
        <v>0.67179199999999994</v>
      </c>
      <c r="S84" s="196">
        <v>0</v>
      </c>
      <c r="T84" s="197">
        <f>S84*H84</f>
        <v>0</v>
      </c>
      <c r="AR84" s="23" t="s">
        <v>125</v>
      </c>
      <c r="AT84" s="23" t="s">
        <v>120</v>
      </c>
      <c r="AU84" s="23" t="s">
        <v>83</v>
      </c>
      <c r="AY84" s="23" t="s">
        <v>117</v>
      </c>
      <c r="BE84" s="198">
        <f>IF(N84="základní",J84,0)</f>
        <v>0</v>
      </c>
      <c r="BF84" s="198">
        <f>IF(N84="snížená",J84,0)</f>
        <v>0</v>
      </c>
      <c r="BG84" s="198">
        <f>IF(N84="zákl. přenesená",J84,0)</f>
        <v>0</v>
      </c>
      <c r="BH84" s="198">
        <f>IF(N84="sníž. přenesená",J84,0)</f>
        <v>0</v>
      </c>
      <c r="BI84" s="198">
        <f>IF(N84="nulová",J84,0)</f>
        <v>0</v>
      </c>
      <c r="BJ84" s="23" t="s">
        <v>76</v>
      </c>
      <c r="BK84" s="198">
        <f>ROUND(I84*H84,2)</f>
        <v>0</v>
      </c>
      <c r="BL84" s="23" t="s">
        <v>125</v>
      </c>
      <c r="BM84" s="23" t="s">
        <v>126</v>
      </c>
    </row>
    <row r="85" spans="2:65" s="11" customFormat="1">
      <c r="B85" s="199"/>
      <c r="C85" s="200"/>
      <c r="D85" s="201" t="s">
        <v>127</v>
      </c>
      <c r="E85" s="202" t="s">
        <v>21</v>
      </c>
      <c r="F85" s="203" t="s">
        <v>128</v>
      </c>
      <c r="G85" s="200"/>
      <c r="H85" s="204" t="s">
        <v>21</v>
      </c>
      <c r="I85" s="205"/>
      <c r="J85" s="200"/>
      <c r="K85" s="200"/>
      <c r="L85" s="206"/>
      <c r="M85" s="207"/>
      <c r="N85" s="208"/>
      <c r="O85" s="208"/>
      <c r="P85" s="208"/>
      <c r="Q85" s="208"/>
      <c r="R85" s="208"/>
      <c r="S85" s="208"/>
      <c r="T85" s="209"/>
      <c r="AT85" s="210" t="s">
        <v>127</v>
      </c>
      <c r="AU85" s="210" t="s">
        <v>83</v>
      </c>
      <c r="AV85" s="11" t="s">
        <v>76</v>
      </c>
      <c r="AW85" s="11" t="s">
        <v>35</v>
      </c>
      <c r="AX85" s="11" t="s">
        <v>71</v>
      </c>
      <c r="AY85" s="210" t="s">
        <v>117</v>
      </c>
    </row>
    <row r="86" spans="2:65" s="12" customFormat="1">
      <c r="B86" s="211"/>
      <c r="C86" s="212"/>
      <c r="D86" s="201" t="s">
        <v>127</v>
      </c>
      <c r="E86" s="213" t="s">
        <v>21</v>
      </c>
      <c r="F86" s="214" t="s">
        <v>129</v>
      </c>
      <c r="G86" s="212"/>
      <c r="H86" s="215">
        <v>0.35199999999999998</v>
      </c>
      <c r="I86" s="216"/>
      <c r="J86" s="212"/>
      <c r="K86" s="212"/>
      <c r="L86" s="217"/>
      <c r="M86" s="218"/>
      <c r="N86" s="219"/>
      <c r="O86" s="219"/>
      <c r="P86" s="219"/>
      <c r="Q86" s="219"/>
      <c r="R86" s="219"/>
      <c r="S86" s="219"/>
      <c r="T86" s="220"/>
      <c r="AT86" s="221" t="s">
        <v>127</v>
      </c>
      <c r="AU86" s="221" t="s">
        <v>83</v>
      </c>
      <c r="AV86" s="12" t="s">
        <v>83</v>
      </c>
      <c r="AW86" s="12" t="s">
        <v>35</v>
      </c>
      <c r="AX86" s="12" t="s">
        <v>71</v>
      </c>
      <c r="AY86" s="221" t="s">
        <v>117</v>
      </c>
    </row>
    <row r="87" spans="2:65" s="13" customFormat="1">
      <c r="B87" s="222"/>
      <c r="C87" s="223"/>
      <c r="D87" s="224" t="s">
        <v>127</v>
      </c>
      <c r="E87" s="225" t="s">
        <v>21</v>
      </c>
      <c r="F87" s="226" t="s">
        <v>130</v>
      </c>
      <c r="G87" s="223"/>
      <c r="H87" s="227">
        <v>0.35199999999999998</v>
      </c>
      <c r="I87" s="228"/>
      <c r="J87" s="223"/>
      <c r="K87" s="223"/>
      <c r="L87" s="229"/>
      <c r="M87" s="230"/>
      <c r="N87" s="231"/>
      <c r="O87" s="231"/>
      <c r="P87" s="231"/>
      <c r="Q87" s="231"/>
      <c r="R87" s="231"/>
      <c r="S87" s="231"/>
      <c r="T87" s="232"/>
      <c r="AT87" s="233" t="s">
        <v>127</v>
      </c>
      <c r="AU87" s="233" t="s">
        <v>83</v>
      </c>
      <c r="AV87" s="13" t="s">
        <v>125</v>
      </c>
      <c r="AW87" s="13" t="s">
        <v>35</v>
      </c>
      <c r="AX87" s="13" t="s">
        <v>76</v>
      </c>
      <c r="AY87" s="233" t="s">
        <v>117</v>
      </c>
    </row>
    <row r="88" spans="2:65" s="1" customFormat="1" ht="22.5" customHeight="1">
      <c r="B88" s="40"/>
      <c r="C88" s="187" t="s">
        <v>83</v>
      </c>
      <c r="D88" s="187" t="s">
        <v>120</v>
      </c>
      <c r="E88" s="188" t="s">
        <v>131</v>
      </c>
      <c r="F88" s="189" t="s">
        <v>132</v>
      </c>
      <c r="G88" s="190" t="s">
        <v>133</v>
      </c>
      <c r="H88" s="191">
        <v>10</v>
      </c>
      <c r="I88" s="192"/>
      <c r="J88" s="193">
        <f>ROUND(I88*H88,2)</f>
        <v>0</v>
      </c>
      <c r="K88" s="189" t="s">
        <v>124</v>
      </c>
      <c r="L88" s="60"/>
      <c r="M88" s="194" t="s">
        <v>21</v>
      </c>
      <c r="N88" s="195" t="s">
        <v>42</v>
      </c>
      <c r="O88" s="41"/>
      <c r="P88" s="196">
        <f>O88*H88</f>
        <v>0</v>
      </c>
      <c r="Q88" s="196">
        <v>0.25871</v>
      </c>
      <c r="R88" s="196">
        <f>Q88*H88</f>
        <v>2.5871</v>
      </c>
      <c r="S88" s="196">
        <v>0</v>
      </c>
      <c r="T88" s="197">
        <f>S88*H88</f>
        <v>0</v>
      </c>
      <c r="AR88" s="23" t="s">
        <v>125</v>
      </c>
      <c r="AT88" s="23" t="s">
        <v>120</v>
      </c>
      <c r="AU88" s="23" t="s">
        <v>83</v>
      </c>
      <c r="AY88" s="23" t="s">
        <v>117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23" t="s">
        <v>76</v>
      </c>
      <c r="BK88" s="198">
        <f>ROUND(I88*H88,2)</f>
        <v>0</v>
      </c>
      <c r="BL88" s="23" t="s">
        <v>125</v>
      </c>
      <c r="BM88" s="23" t="s">
        <v>134</v>
      </c>
    </row>
    <row r="89" spans="2:65" s="11" customFormat="1">
      <c r="B89" s="199"/>
      <c r="C89" s="200"/>
      <c r="D89" s="201" t="s">
        <v>127</v>
      </c>
      <c r="E89" s="202" t="s">
        <v>21</v>
      </c>
      <c r="F89" s="203" t="s">
        <v>135</v>
      </c>
      <c r="G89" s="200"/>
      <c r="H89" s="204" t="s">
        <v>21</v>
      </c>
      <c r="I89" s="205"/>
      <c r="J89" s="200"/>
      <c r="K89" s="200"/>
      <c r="L89" s="206"/>
      <c r="M89" s="207"/>
      <c r="N89" s="208"/>
      <c r="O89" s="208"/>
      <c r="P89" s="208"/>
      <c r="Q89" s="208"/>
      <c r="R89" s="208"/>
      <c r="S89" s="208"/>
      <c r="T89" s="209"/>
      <c r="AT89" s="210" t="s">
        <v>127</v>
      </c>
      <c r="AU89" s="210" t="s">
        <v>83</v>
      </c>
      <c r="AV89" s="11" t="s">
        <v>76</v>
      </c>
      <c r="AW89" s="11" t="s">
        <v>35</v>
      </c>
      <c r="AX89" s="11" t="s">
        <v>71</v>
      </c>
      <c r="AY89" s="210" t="s">
        <v>117</v>
      </c>
    </row>
    <row r="90" spans="2:65" s="12" customFormat="1">
      <c r="B90" s="211"/>
      <c r="C90" s="212"/>
      <c r="D90" s="201" t="s">
        <v>127</v>
      </c>
      <c r="E90" s="213" t="s">
        <v>21</v>
      </c>
      <c r="F90" s="214" t="s">
        <v>136</v>
      </c>
      <c r="G90" s="212"/>
      <c r="H90" s="215">
        <v>10</v>
      </c>
      <c r="I90" s="216"/>
      <c r="J90" s="212"/>
      <c r="K90" s="212"/>
      <c r="L90" s="217"/>
      <c r="M90" s="218"/>
      <c r="N90" s="219"/>
      <c r="O90" s="219"/>
      <c r="P90" s="219"/>
      <c r="Q90" s="219"/>
      <c r="R90" s="219"/>
      <c r="S90" s="219"/>
      <c r="T90" s="220"/>
      <c r="AT90" s="221" t="s">
        <v>127</v>
      </c>
      <c r="AU90" s="221" t="s">
        <v>83</v>
      </c>
      <c r="AV90" s="12" t="s">
        <v>83</v>
      </c>
      <c r="AW90" s="12" t="s">
        <v>35</v>
      </c>
      <c r="AX90" s="12" t="s">
        <v>71</v>
      </c>
      <c r="AY90" s="221" t="s">
        <v>117</v>
      </c>
    </row>
    <row r="91" spans="2:65" s="13" customFormat="1">
      <c r="B91" s="222"/>
      <c r="C91" s="223"/>
      <c r="D91" s="201" t="s">
        <v>127</v>
      </c>
      <c r="E91" s="234" t="s">
        <v>21</v>
      </c>
      <c r="F91" s="235" t="s">
        <v>130</v>
      </c>
      <c r="G91" s="223"/>
      <c r="H91" s="236">
        <v>10</v>
      </c>
      <c r="I91" s="228"/>
      <c r="J91" s="223"/>
      <c r="K91" s="223"/>
      <c r="L91" s="229"/>
      <c r="M91" s="230"/>
      <c r="N91" s="231"/>
      <c r="O91" s="231"/>
      <c r="P91" s="231"/>
      <c r="Q91" s="231"/>
      <c r="R91" s="231"/>
      <c r="S91" s="231"/>
      <c r="T91" s="232"/>
      <c r="AT91" s="233" t="s">
        <v>127</v>
      </c>
      <c r="AU91" s="233" t="s">
        <v>83</v>
      </c>
      <c r="AV91" s="13" t="s">
        <v>125</v>
      </c>
      <c r="AW91" s="13" t="s">
        <v>35</v>
      </c>
      <c r="AX91" s="13" t="s">
        <v>76</v>
      </c>
      <c r="AY91" s="233" t="s">
        <v>117</v>
      </c>
    </row>
    <row r="92" spans="2:65" s="10" customFormat="1" ht="29.85" customHeight="1">
      <c r="B92" s="170"/>
      <c r="C92" s="171"/>
      <c r="D92" s="184" t="s">
        <v>70</v>
      </c>
      <c r="E92" s="185" t="s">
        <v>137</v>
      </c>
      <c r="F92" s="185" t="s">
        <v>138</v>
      </c>
      <c r="G92" s="171"/>
      <c r="H92" s="171"/>
      <c r="I92" s="174"/>
      <c r="J92" s="186">
        <f>BK92</f>
        <v>0</v>
      </c>
      <c r="K92" s="171"/>
      <c r="L92" s="176"/>
      <c r="M92" s="177"/>
      <c r="N92" s="178"/>
      <c r="O92" s="178"/>
      <c r="P92" s="179">
        <f>SUM(P93:P143)</f>
        <v>0</v>
      </c>
      <c r="Q92" s="178"/>
      <c r="R92" s="179">
        <f>SUM(R93:R143)</f>
        <v>4.0086330700000001</v>
      </c>
      <c r="S92" s="178"/>
      <c r="T92" s="180">
        <f>SUM(T93:T143)</f>
        <v>0</v>
      </c>
      <c r="AR92" s="181" t="s">
        <v>76</v>
      </c>
      <c r="AT92" s="182" t="s">
        <v>70</v>
      </c>
      <c r="AU92" s="182" t="s">
        <v>76</v>
      </c>
      <c r="AY92" s="181" t="s">
        <v>117</v>
      </c>
      <c r="BK92" s="183">
        <f>SUM(BK93:BK143)</f>
        <v>0</v>
      </c>
    </row>
    <row r="93" spans="2:65" s="1" customFormat="1" ht="22.5" customHeight="1">
      <c r="B93" s="40"/>
      <c r="C93" s="187" t="s">
        <v>118</v>
      </c>
      <c r="D93" s="187" t="s">
        <v>120</v>
      </c>
      <c r="E93" s="188" t="s">
        <v>139</v>
      </c>
      <c r="F93" s="189" t="s">
        <v>140</v>
      </c>
      <c r="G93" s="190" t="s">
        <v>133</v>
      </c>
      <c r="H93" s="191">
        <v>7.89</v>
      </c>
      <c r="I93" s="192"/>
      <c r="J93" s="193">
        <f>ROUND(I93*H93,2)</f>
        <v>0</v>
      </c>
      <c r="K93" s="189" t="s">
        <v>124</v>
      </c>
      <c r="L93" s="60"/>
      <c r="M93" s="194" t="s">
        <v>21</v>
      </c>
      <c r="N93" s="195" t="s">
        <v>42</v>
      </c>
      <c r="O93" s="41"/>
      <c r="P93" s="196">
        <f>O93*H93</f>
        <v>0</v>
      </c>
      <c r="Q93" s="196">
        <v>3.3579999999999999E-2</v>
      </c>
      <c r="R93" s="196">
        <f>Q93*H93</f>
        <v>0.26494619999999997</v>
      </c>
      <c r="S93" s="196">
        <v>0</v>
      </c>
      <c r="T93" s="197">
        <f>S93*H93</f>
        <v>0</v>
      </c>
      <c r="AR93" s="23" t="s">
        <v>125</v>
      </c>
      <c r="AT93" s="23" t="s">
        <v>120</v>
      </c>
      <c r="AU93" s="23" t="s">
        <v>83</v>
      </c>
      <c r="AY93" s="23" t="s">
        <v>117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23" t="s">
        <v>76</v>
      </c>
      <c r="BK93" s="198">
        <f>ROUND(I93*H93,2)</f>
        <v>0</v>
      </c>
      <c r="BL93" s="23" t="s">
        <v>125</v>
      </c>
      <c r="BM93" s="23" t="s">
        <v>141</v>
      </c>
    </row>
    <row r="94" spans="2:65" s="11" customFormat="1">
      <c r="B94" s="199"/>
      <c r="C94" s="200"/>
      <c r="D94" s="201" t="s">
        <v>127</v>
      </c>
      <c r="E94" s="202" t="s">
        <v>21</v>
      </c>
      <c r="F94" s="203" t="s">
        <v>142</v>
      </c>
      <c r="G94" s="200"/>
      <c r="H94" s="204" t="s">
        <v>21</v>
      </c>
      <c r="I94" s="205"/>
      <c r="J94" s="200"/>
      <c r="K94" s="200"/>
      <c r="L94" s="206"/>
      <c r="M94" s="207"/>
      <c r="N94" s="208"/>
      <c r="O94" s="208"/>
      <c r="P94" s="208"/>
      <c r="Q94" s="208"/>
      <c r="R94" s="208"/>
      <c r="S94" s="208"/>
      <c r="T94" s="209"/>
      <c r="AT94" s="210" t="s">
        <v>127</v>
      </c>
      <c r="AU94" s="210" t="s">
        <v>83</v>
      </c>
      <c r="AV94" s="11" t="s">
        <v>76</v>
      </c>
      <c r="AW94" s="11" t="s">
        <v>35</v>
      </c>
      <c r="AX94" s="11" t="s">
        <v>71</v>
      </c>
      <c r="AY94" s="210" t="s">
        <v>117</v>
      </c>
    </row>
    <row r="95" spans="2:65" s="12" customFormat="1">
      <c r="B95" s="211"/>
      <c r="C95" s="212"/>
      <c r="D95" s="201" t="s">
        <v>127</v>
      </c>
      <c r="E95" s="213" t="s">
        <v>21</v>
      </c>
      <c r="F95" s="214" t="s">
        <v>143</v>
      </c>
      <c r="G95" s="212"/>
      <c r="H95" s="215">
        <v>3.7320000000000002</v>
      </c>
      <c r="I95" s="216"/>
      <c r="J95" s="212"/>
      <c r="K95" s="212"/>
      <c r="L95" s="217"/>
      <c r="M95" s="218"/>
      <c r="N95" s="219"/>
      <c r="O95" s="219"/>
      <c r="P95" s="219"/>
      <c r="Q95" s="219"/>
      <c r="R95" s="219"/>
      <c r="S95" s="219"/>
      <c r="T95" s="220"/>
      <c r="AT95" s="221" t="s">
        <v>127</v>
      </c>
      <c r="AU95" s="221" t="s">
        <v>83</v>
      </c>
      <c r="AV95" s="12" t="s">
        <v>83</v>
      </c>
      <c r="AW95" s="12" t="s">
        <v>35</v>
      </c>
      <c r="AX95" s="12" t="s">
        <v>71</v>
      </c>
      <c r="AY95" s="221" t="s">
        <v>117</v>
      </c>
    </row>
    <row r="96" spans="2:65" s="12" customFormat="1">
      <c r="B96" s="211"/>
      <c r="C96" s="212"/>
      <c r="D96" s="201" t="s">
        <v>127</v>
      </c>
      <c r="E96" s="213" t="s">
        <v>21</v>
      </c>
      <c r="F96" s="214" t="s">
        <v>144</v>
      </c>
      <c r="G96" s="212"/>
      <c r="H96" s="215">
        <v>4.1580000000000004</v>
      </c>
      <c r="I96" s="216"/>
      <c r="J96" s="212"/>
      <c r="K96" s="212"/>
      <c r="L96" s="217"/>
      <c r="M96" s="218"/>
      <c r="N96" s="219"/>
      <c r="O96" s="219"/>
      <c r="P96" s="219"/>
      <c r="Q96" s="219"/>
      <c r="R96" s="219"/>
      <c r="S96" s="219"/>
      <c r="T96" s="220"/>
      <c r="AT96" s="221" t="s">
        <v>127</v>
      </c>
      <c r="AU96" s="221" t="s">
        <v>83</v>
      </c>
      <c r="AV96" s="12" t="s">
        <v>83</v>
      </c>
      <c r="AW96" s="12" t="s">
        <v>35</v>
      </c>
      <c r="AX96" s="12" t="s">
        <v>71</v>
      </c>
      <c r="AY96" s="221" t="s">
        <v>117</v>
      </c>
    </row>
    <row r="97" spans="2:65" s="13" customFormat="1">
      <c r="B97" s="222"/>
      <c r="C97" s="223"/>
      <c r="D97" s="224" t="s">
        <v>127</v>
      </c>
      <c r="E97" s="225" t="s">
        <v>21</v>
      </c>
      <c r="F97" s="226" t="s">
        <v>130</v>
      </c>
      <c r="G97" s="223"/>
      <c r="H97" s="227">
        <v>7.89</v>
      </c>
      <c r="I97" s="228"/>
      <c r="J97" s="223"/>
      <c r="K97" s="223"/>
      <c r="L97" s="229"/>
      <c r="M97" s="230"/>
      <c r="N97" s="231"/>
      <c r="O97" s="231"/>
      <c r="P97" s="231"/>
      <c r="Q97" s="231"/>
      <c r="R97" s="231"/>
      <c r="S97" s="231"/>
      <c r="T97" s="232"/>
      <c r="AT97" s="233" t="s">
        <v>127</v>
      </c>
      <c r="AU97" s="233" t="s">
        <v>83</v>
      </c>
      <c r="AV97" s="13" t="s">
        <v>125</v>
      </c>
      <c r="AW97" s="13" t="s">
        <v>35</v>
      </c>
      <c r="AX97" s="13" t="s">
        <v>76</v>
      </c>
      <c r="AY97" s="233" t="s">
        <v>117</v>
      </c>
    </row>
    <row r="98" spans="2:65" s="1" customFormat="1" ht="22.5" customHeight="1">
      <c r="B98" s="40"/>
      <c r="C98" s="187" t="s">
        <v>125</v>
      </c>
      <c r="D98" s="187" t="s">
        <v>120</v>
      </c>
      <c r="E98" s="188" t="s">
        <v>145</v>
      </c>
      <c r="F98" s="189" t="s">
        <v>146</v>
      </c>
      <c r="G98" s="190" t="s">
        <v>147</v>
      </c>
      <c r="H98" s="191">
        <v>68</v>
      </c>
      <c r="I98" s="192"/>
      <c r="J98" s="193">
        <f>ROUND(I98*H98,2)</f>
        <v>0</v>
      </c>
      <c r="K98" s="189" t="s">
        <v>124</v>
      </c>
      <c r="L98" s="60"/>
      <c r="M98" s="194" t="s">
        <v>21</v>
      </c>
      <c r="N98" s="195" t="s">
        <v>42</v>
      </c>
      <c r="O98" s="41"/>
      <c r="P98" s="196">
        <f>O98*H98</f>
        <v>0</v>
      </c>
      <c r="Q98" s="196">
        <v>1.5E-3</v>
      </c>
      <c r="R98" s="196">
        <f>Q98*H98</f>
        <v>0.10200000000000001</v>
      </c>
      <c r="S98" s="196">
        <v>0</v>
      </c>
      <c r="T98" s="197">
        <f>S98*H98</f>
        <v>0</v>
      </c>
      <c r="AR98" s="23" t="s">
        <v>125</v>
      </c>
      <c r="AT98" s="23" t="s">
        <v>120</v>
      </c>
      <c r="AU98" s="23" t="s">
        <v>83</v>
      </c>
      <c r="AY98" s="23" t="s">
        <v>117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23" t="s">
        <v>76</v>
      </c>
      <c r="BK98" s="198">
        <f>ROUND(I98*H98,2)</f>
        <v>0</v>
      </c>
      <c r="BL98" s="23" t="s">
        <v>125</v>
      </c>
      <c r="BM98" s="23" t="s">
        <v>148</v>
      </c>
    </row>
    <row r="99" spans="2:65" s="11" customFormat="1">
      <c r="B99" s="199"/>
      <c r="C99" s="200"/>
      <c r="D99" s="201" t="s">
        <v>127</v>
      </c>
      <c r="E99" s="202" t="s">
        <v>21</v>
      </c>
      <c r="F99" s="203" t="s">
        <v>142</v>
      </c>
      <c r="G99" s="200"/>
      <c r="H99" s="204" t="s">
        <v>21</v>
      </c>
      <c r="I99" s="205"/>
      <c r="J99" s="200"/>
      <c r="K99" s="200"/>
      <c r="L99" s="206"/>
      <c r="M99" s="207"/>
      <c r="N99" s="208"/>
      <c r="O99" s="208"/>
      <c r="P99" s="208"/>
      <c r="Q99" s="208"/>
      <c r="R99" s="208"/>
      <c r="S99" s="208"/>
      <c r="T99" s="209"/>
      <c r="AT99" s="210" t="s">
        <v>127</v>
      </c>
      <c r="AU99" s="210" t="s">
        <v>83</v>
      </c>
      <c r="AV99" s="11" t="s">
        <v>76</v>
      </c>
      <c r="AW99" s="11" t="s">
        <v>35</v>
      </c>
      <c r="AX99" s="11" t="s">
        <v>71</v>
      </c>
      <c r="AY99" s="210" t="s">
        <v>117</v>
      </c>
    </row>
    <row r="100" spans="2:65" s="12" customFormat="1">
      <c r="B100" s="211"/>
      <c r="C100" s="212"/>
      <c r="D100" s="201" t="s">
        <v>127</v>
      </c>
      <c r="E100" s="213" t="s">
        <v>21</v>
      </c>
      <c r="F100" s="214" t="s">
        <v>149</v>
      </c>
      <c r="G100" s="212"/>
      <c r="H100" s="215">
        <v>29.28</v>
      </c>
      <c r="I100" s="216"/>
      <c r="J100" s="212"/>
      <c r="K100" s="212"/>
      <c r="L100" s="217"/>
      <c r="M100" s="218"/>
      <c r="N100" s="219"/>
      <c r="O100" s="219"/>
      <c r="P100" s="219"/>
      <c r="Q100" s="219"/>
      <c r="R100" s="219"/>
      <c r="S100" s="219"/>
      <c r="T100" s="220"/>
      <c r="AT100" s="221" t="s">
        <v>127</v>
      </c>
      <c r="AU100" s="221" t="s">
        <v>83</v>
      </c>
      <c r="AV100" s="12" t="s">
        <v>83</v>
      </c>
      <c r="AW100" s="12" t="s">
        <v>35</v>
      </c>
      <c r="AX100" s="12" t="s">
        <v>71</v>
      </c>
      <c r="AY100" s="221" t="s">
        <v>117</v>
      </c>
    </row>
    <row r="101" spans="2:65" s="12" customFormat="1">
      <c r="B101" s="211"/>
      <c r="C101" s="212"/>
      <c r="D101" s="201" t="s">
        <v>127</v>
      </c>
      <c r="E101" s="213" t="s">
        <v>21</v>
      </c>
      <c r="F101" s="214" t="s">
        <v>150</v>
      </c>
      <c r="G101" s="212"/>
      <c r="H101" s="215">
        <v>33.72</v>
      </c>
      <c r="I101" s="216"/>
      <c r="J101" s="212"/>
      <c r="K101" s="212"/>
      <c r="L101" s="217"/>
      <c r="M101" s="218"/>
      <c r="N101" s="219"/>
      <c r="O101" s="219"/>
      <c r="P101" s="219"/>
      <c r="Q101" s="219"/>
      <c r="R101" s="219"/>
      <c r="S101" s="219"/>
      <c r="T101" s="220"/>
      <c r="AT101" s="221" t="s">
        <v>127</v>
      </c>
      <c r="AU101" s="221" t="s">
        <v>83</v>
      </c>
      <c r="AV101" s="12" t="s">
        <v>83</v>
      </c>
      <c r="AW101" s="12" t="s">
        <v>35</v>
      </c>
      <c r="AX101" s="12" t="s">
        <v>71</v>
      </c>
      <c r="AY101" s="221" t="s">
        <v>117</v>
      </c>
    </row>
    <row r="102" spans="2:65" s="11" customFormat="1">
      <c r="B102" s="199"/>
      <c r="C102" s="200"/>
      <c r="D102" s="201" t="s">
        <v>127</v>
      </c>
      <c r="E102" s="202" t="s">
        <v>21</v>
      </c>
      <c r="F102" s="203" t="s">
        <v>151</v>
      </c>
      <c r="G102" s="200"/>
      <c r="H102" s="204" t="s">
        <v>21</v>
      </c>
      <c r="I102" s="205"/>
      <c r="J102" s="200"/>
      <c r="K102" s="200"/>
      <c r="L102" s="206"/>
      <c r="M102" s="207"/>
      <c r="N102" s="208"/>
      <c r="O102" s="208"/>
      <c r="P102" s="208"/>
      <c r="Q102" s="208"/>
      <c r="R102" s="208"/>
      <c r="S102" s="208"/>
      <c r="T102" s="209"/>
      <c r="AT102" s="210" t="s">
        <v>127</v>
      </c>
      <c r="AU102" s="210" t="s">
        <v>83</v>
      </c>
      <c r="AV102" s="11" t="s">
        <v>76</v>
      </c>
      <c r="AW102" s="11" t="s">
        <v>35</v>
      </c>
      <c r="AX102" s="11" t="s">
        <v>71</v>
      </c>
      <c r="AY102" s="210" t="s">
        <v>117</v>
      </c>
    </row>
    <row r="103" spans="2:65" s="12" customFormat="1">
      <c r="B103" s="211"/>
      <c r="C103" s="212"/>
      <c r="D103" s="201" t="s">
        <v>127</v>
      </c>
      <c r="E103" s="213" t="s">
        <v>21</v>
      </c>
      <c r="F103" s="214" t="s">
        <v>152</v>
      </c>
      <c r="G103" s="212"/>
      <c r="H103" s="215">
        <v>5</v>
      </c>
      <c r="I103" s="216"/>
      <c r="J103" s="212"/>
      <c r="K103" s="212"/>
      <c r="L103" s="217"/>
      <c r="M103" s="218"/>
      <c r="N103" s="219"/>
      <c r="O103" s="219"/>
      <c r="P103" s="219"/>
      <c r="Q103" s="219"/>
      <c r="R103" s="219"/>
      <c r="S103" s="219"/>
      <c r="T103" s="220"/>
      <c r="AT103" s="221" t="s">
        <v>127</v>
      </c>
      <c r="AU103" s="221" t="s">
        <v>83</v>
      </c>
      <c r="AV103" s="12" t="s">
        <v>83</v>
      </c>
      <c r="AW103" s="12" t="s">
        <v>35</v>
      </c>
      <c r="AX103" s="12" t="s">
        <v>71</v>
      </c>
      <c r="AY103" s="221" t="s">
        <v>117</v>
      </c>
    </row>
    <row r="104" spans="2:65" s="13" customFormat="1">
      <c r="B104" s="222"/>
      <c r="C104" s="223"/>
      <c r="D104" s="224" t="s">
        <v>127</v>
      </c>
      <c r="E104" s="225" t="s">
        <v>21</v>
      </c>
      <c r="F104" s="226" t="s">
        <v>130</v>
      </c>
      <c r="G104" s="223"/>
      <c r="H104" s="227">
        <v>68</v>
      </c>
      <c r="I104" s="228"/>
      <c r="J104" s="223"/>
      <c r="K104" s="223"/>
      <c r="L104" s="229"/>
      <c r="M104" s="230"/>
      <c r="N104" s="231"/>
      <c r="O104" s="231"/>
      <c r="P104" s="231"/>
      <c r="Q104" s="231"/>
      <c r="R104" s="231"/>
      <c r="S104" s="231"/>
      <c r="T104" s="232"/>
      <c r="AT104" s="233" t="s">
        <v>127</v>
      </c>
      <c r="AU104" s="233" t="s">
        <v>83</v>
      </c>
      <c r="AV104" s="13" t="s">
        <v>125</v>
      </c>
      <c r="AW104" s="13" t="s">
        <v>35</v>
      </c>
      <c r="AX104" s="13" t="s">
        <v>76</v>
      </c>
      <c r="AY104" s="233" t="s">
        <v>117</v>
      </c>
    </row>
    <row r="105" spans="2:65" s="1" customFormat="1" ht="22.5" customHeight="1">
      <c r="B105" s="40"/>
      <c r="C105" s="187" t="s">
        <v>153</v>
      </c>
      <c r="D105" s="187" t="s">
        <v>120</v>
      </c>
      <c r="E105" s="188" t="s">
        <v>154</v>
      </c>
      <c r="F105" s="189" t="s">
        <v>155</v>
      </c>
      <c r="G105" s="190" t="s">
        <v>133</v>
      </c>
      <c r="H105" s="191">
        <v>6.72</v>
      </c>
      <c r="I105" s="192"/>
      <c r="J105" s="193">
        <f>ROUND(I105*H105,2)</f>
        <v>0</v>
      </c>
      <c r="K105" s="189" t="s">
        <v>21</v>
      </c>
      <c r="L105" s="60"/>
      <c r="M105" s="194" t="s">
        <v>21</v>
      </c>
      <c r="N105" s="195" t="s">
        <v>42</v>
      </c>
      <c r="O105" s="41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AR105" s="23" t="s">
        <v>125</v>
      </c>
      <c r="AT105" s="23" t="s">
        <v>120</v>
      </c>
      <c r="AU105" s="23" t="s">
        <v>83</v>
      </c>
      <c r="AY105" s="23" t="s">
        <v>117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23" t="s">
        <v>76</v>
      </c>
      <c r="BK105" s="198">
        <f>ROUND(I105*H105,2)</f>
        <v>0</v>
      </c>
      <c r="BL105" s="23" t="s">
        <v>125</v>
      </c>
      <c r="BM105" s="23" t="s">
        <v>156</v>
      </c>
    </row>
    <row r="106" spans="2:65" s="11" customFormat="1">
      <c r="B106" s="199"/>
      <c r="C106" s="200"/>
      <c r="D106" s="201" t="s">
        <v>127</v>
      </c>
      <c r="E106" s="202" t="s">
        <v>21</v>
      </c>
      <c r="F106" s="203" t="s">
        <v>157</v>
      </c>
      <c r="G106" s="200"/>
      <c r="H106" s="204" t="s">
        <v>21</v>
      </c>
      <c r="I106" s="205"/>
      <c r="J106" s="200"/>
      <c r="K106" s="200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127</v>
      </c>
      <c r="AU106" s="210" t="s">
        <v>83</v>
      </c>
      <c r="AV106" s="11" t="s">
        <v>76</v>
      </c>
      <c r="AW106" s="11" t="s">
        <v>35</v>
      </c>
      <c r="AX106" s="11" t="s">
        <v>71</v>
      </c>
      <c r="AY106" s="210" t="s">
        <v>117</v>
      </c>
    </row>
    <row r="107" spans="2:65" s="12" customFormat="1">
      <c r="B107" s="211"/>
      <c r="C107" s="212"/>
      <c r="D107" s="201" t="s">
        <v>127</v>
      </c>
      <c r="E107" s="213" t="s">
        <v>21</v>
      </c>
      <c r="F107" s="214" t="s">
        <v>158</v>
      </c>
      <c r="G107" s="212"/>
      <c r="H107" s="215">
        <v>6</v>
      </c>
      <c r="I107" s="216"/>
      <c r="J107" s="212"/>
      <c r="K107" s="212"/>
      <c r="L107" s="217"/>
      <c r="M107" s="218"/>
      <c r="N107" s="219"/>
      <c r="O107" s="219"/>
      <c r="P107" s="219"/>
      <c r="Q107" s="219"/>
      <c r="R107" s="219"/>
      <c r="S107" s="219"/>
      <c r="T107" s="220"/>
      <c r="AT107" s="221" t="s">
        <v>127</v>
      </c>
      <c r="AU107" s="221" t="s">
        <v>83</v>
      </c>
      <c r="AV107" s="12" t="s">
        <v>83</v>
      </c>
      <c r="AW107" s="12" t="s">
        <v>35</v>
      </c>
      <c r="AX107" s="12" t="s">
        <v>71</v>
      </c>
      <c r="AY107" s="221" t="s">
        <v>117</v>
      </c>
    </row>
    <row r="108" spans="2:65" s="12" customFormat="1">
      <c r="B108" s="211"/>
      <c r="C108" s="212"/>
      <c r="D108" s="201" t="s">
        <v>127</v>
      </c>
      <c r="E108" s="213" t="s">
        <v>21</v>
      </c>
      <c r="F108" s="214" t="s">
        <v>159</v>
      </c>
      <c r="G108" s="212"/>
      <c r="H108" s="215">
        <v>0.72</v>
      </c>
      <c r="I108" s="216"/>
      <c r="J108" s="212"/>
      <c r="K108" s="212"/>
      <c r="L108" s="217"/>
      <c r="M108" s="218"/>
      <c r="N108" s="219"/>
      <c r="O108" s="219"/>
      <c r="P108" s="219"/>
      <c r="Q108" s="219"/>
      <c r="R108" s="219"/>
      <c r="S108" s="219"/>
      <c r="T108" s="220"/>
      <c r="AT108" s="221" t="s">
        <v>127</v>
      </c>
      <c r="AU108" s="221" t="s">
        <v>83</v>
      </c>
      <c r="AV108" s="12" t="s">
        <v>83</v>
      </c>
      <c r="AW108" s="12" t="s">
        <v>35</v>
      </c>
      <c r="AX108" s="12" t="s">
        <v>71</v>
      </c>
      <c r="AY108" s="221" t="s">
        <v>117</v>
      </c>
    </row>
    <row r="109" spans="2:65" s="13" customFormat="1">
      <c r="B109" s="222"/>
      <c r="C109" s="223"/>
      <c r="D109" s="224" t="s">
        <v>127</v>
      </c>
      <c r="E109" s="225" t="s">
        <v>21</v>
      </c>
      <c r="F109" s="226" t="s">
        <v>130</v>
      </c>
      <c r="G109" s="223"/>
      <c r="H109" s="227">
        <v>6.72</v>
      </c>
      <c r="I109" s="228"/>
      <c r="J109" s="223"/>
      <c r="K109" s="223"/>
      <c r="L109" s="229"/>
      <c r="M109" s="230"/>
      <c r="N109" s="231"/>
      <c r="O109" s="231"/>
      <c r="P109" s="231"/>
      <c r="Q109" s="231"/>
      <c r="R109" s="231"/>
      <c r="S109" s="231"/>
      <c r="T109" s="232"/>
      <c r="AT109" s="233" t="s">
        <v>127</v>
      </c>
      <c r="AU109" s="233" t="s">
        <v>83</v>
      </c>
      <c r="AV109" s="13" t="s">
        <v>125</v>
      </c>
      <c r="AW109" s="13" t="s">
        <v>35</v>
      </c>
      <c r="AX109" s="13" t="s">
        <v>76</v>
      </c>
      <c r="AY109" s="233" t="s">
        <v>117</v>
      </c>
    </row>
    <row r="110" spans="2:65" s="1" customFormat="1" ht="31.5" customHeight="1">
      <c r="B110" s="40"/>
      <c r="C110" s="187" t="s">
        <v>137</v>
      </c>
      <c r="D110" s="187" t="s">
        <v>120</v>
      </c>
      <c r="E110" s="188" t="s">
        <v>160</v>
      </c>
      <c r="F110" s="189" t="s">
        <v>161</v>
      </c>
      <c r="G110" s="190" t="s">
        <v>133</v>
      </c>
      <c r="H110" s="191">
        <v>93.483999999999995</v>
      </c>
      <c r="I110" s="192"/>
      <c r="J110" s="193">
        <f>ROUND(I110*H110,2)</f>
        <v>0</v>
      </c>
      <c r="K110" s="189" t="s">
        <v>124</v>
      </c>
      <c r="L110" s="60"/>
      <c r="M110" s="194" t="s">
        <v>21</v>
      </c>
      <c r="N110" s="195" t="s">
        <v>42</v>
      </c>
      <c r="O110" s="41"/>
      <c r="P110" s="196">
        <f>O110*H110</f>
        <v>0</v>
      </c>
      <c r="Q110" s="196">
        <v>7.3499999999999998E-3</v>
      </c>
      <c r="R110" s="196">
        <f>Q110*H110</f>
        <v>0.68710739999999992</v>
      </c>
      <c r="S110" s="196">
        <v>0</v>
      </c>
      <c r="T110" s="197">
        <f>S110*H110</f>
        <v>0</v>
      </c>
      <c r="AR110" s="23" t="s">
        <v>125</v>
      </c>
      <c r="AT110" s="23" t="s">
        <v>120</v>
      </c>
      <c r="AU110" s="23" t="s">
        <v>83</v>
      </c>
      <c r="AY110" s="23" t="s">
        <v>117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23" t="s">
        <v>76</v>
      </c>
      <c r="BK110" s="198">
        <f>ROUND(I110*H110,2)</f>
        <v>0</v>
      </c>
      <c r="BL110" s="23" t="s">
        <v>125</v>
      </c>
      <c r="BM110" s="23" t="s">
        <v>162</v>
      </c>
    </row>
    <row r="111" spans="2:65" s="11" customFormat="1">
      <c r="B111" s="199"/>
      <c r="C111" s="200"/>
      <c r="D111" s="201" t="s">
        <v>127</v>
      </c>
      <c r="E111" s="202" t="s">
        <v>21</v>
      </c>
      <c r="F111" s="203" t="s">
        <v>163</v>
      </c>
      <c r="G111" s="200"/>
      <c r="H111" s="204" t="s">
        <v>21</v>
      </c>
      <c r="I111" s="205"/>
      <c r="J111" s="200"/>
      <c r="K111" s="200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127</v>
      </c>
      <c r="AU111" s="210" t="s">
        <v>83</v>
      </c>
      <c r="AV111" s="11" t="s">
        <v>76</v>
      </c>
      <c r="AW111" s="11" t="s">
        <v>35</v>
      </c>
      <c r="AX111" s="11" t="s">
        <v>71</v>
      </c>
      <c r="AY111" s="210" t="s">
        <v>117</v>
      </c>
    </row>
    <row r="112" spans="2:65" s="11" customFormat="1">
      <c r="B112" s="199"/>
      <c r="C112" s="200"/>
      <c r="D112" s="201" t="s">
        <v>127</v>
      </c>
      <c r="E112" s="202" t="s">
        <v>21</v>
      </c>
      <c r="F112" s="203" t="s">
        <v>164</v>
      </c>
      <c r="G112" s="200"/>
      <c r="H112" s="204" t="s">
        <v>21</v>
      </c>
      <c r="I112" s="205"/>
      <c r="J112" s="200"/>
      <c r="K112" s="200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127</v>
      </c>
      <c r="AU112" s="210" t="s">
        <v>83</v>
      </c>
      <c r="AV112" s="11" t="s">
        <v>76</v>
      </c>
      <c r="AW112" s="11" t="s">
        <v>35</v>
      </c>
      <c r="AX112" s="11" t="s">
        <v>71</v>
      </c>
      <c r="AY112" s="210" t="s">
        <v>117</v>
      </c>
    </row>
    <row r="113" spans="2:65" s="12" customFormat="1">
      <c r="B113" s="211"/>
      <c r="C113" s="212"/>
      <c r="D113" s="201" t="s">
        <v>127</v>
      </c>
      <c r="E113" s="213" t="s">
        <v>21</v>
      </c>
      <c r="F113" s="214" t="s">
        <v>165</v>
      </c>
      <c r="G113" s="212"/>
      <c r="H113" s="215">
        <v>7.24</v>
      </c>
      <c r="I113" s="216"/>
      <c r="J113" s="212"/>
      <c r="K113" s="212"/>
      <c r="L113" s="217"/>
      <c r="M113" s="218"/>
      <c r="N113" s="219"/>
      <c r="O113" s="219"/>
      <c r="P113" s="219"/>
      <c r="Q113" s="219"/>
      <c r="R113" s="219"/>
      <c r="S113" s="219"/>
      <c r="T113" s="220"/>
      <c r="AT113" s="221" t="s">
        <v>127</v>
      </c>
      <c r="AU113" s="221" t="s">
        <v>83</v>
      </c>
      <c r="AV113" s="12" t="s">
        <v>83</v>
      </c>
      <c r="AW113" s="12" t="s">
        <v>35</v>
      </c>
      <c r="AX113" s="12" t="s">
        <v>71</v>
      </c>
      <c r="AY113" s="221" t="s">
        <v>117</v>
      </c>
    </row>
    <row r="114" spans="2:65" s="11" customFormat="1">
      <c r="B114" s="199"/>
      <c r="C114" s="200"/>
      <c r="D114" s="201" t="s">
        <v>127</v>
      </c>
      <c r="E114" s="202" t="s">
        <v>21</v>
      </c>
      <c r="F114" s="203" t="s">
        <v>166</v>
      </c>
      <c r="G114" s="200"/>
      <c r="H114" s="204" t="s">
        <v>21</v>
      </c>
      <c r="I114" s="205"/>
      <c r="J114" s="200"/>
      <c r="K114" s="200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127</v>
      </c>
      <c r="AU114" s="210" t="s">
        <v>83</v>
      </c>
      <c r="AV114" s="11" t="s">
        <v>76</v>
      </c>
      <c r="AW114" s="11" t="s">
        <v>35</v>
      </c>
      <c r="AX114" s="11" t="s">
        <v>71</v>
      </c>
      <c r="AY114" s="210" t="s">
        <v>117</v>
      </c>
    </row>
    <row r="115" spans="2:65" s="12" customFormat="1">
      <c r="B115" s="211"/>
      <c r="C115" s="212"/>
      <c r="D115" s="201" t="s">
        <v>127</v>
      </c>
      <c r="E115" s="213" t="s">
        <v>21</v>
      </c>
      <c r="F115" s="214" t="s">
        <v>167</v>
      </c>
      <c r="G115" s="212"/>
      <c r="H115" s="215">
        <v>67.44</v>
      </c>
      <c r="I115" s="216"/>
      <c r="J115" s="212"/>
      <c r="K115" s="212"/>
      <c r="L115" s="217"/>
      <c r="M115" s="218"/>
      <c r="N115" s="219"/>
      <c r="O115" s="219"/>
      <c r="P115" s="219"/>
      <c r="Q115" s="219"/>
      <c r="R115" s="219"/>
      <c r="S115" s="219"/>
      <c r="T115" s="220"/>
      <c r="AT115" s="221" t="s">
        <v>127</v>
      </c>
      <c r="AU115" s="221" t="s">
        <v>83</v>
      </c>
      <c r="AV115" s="12" t="s">
        <v>83</v>
      </c>
      <c r="AW115" s="12" t="s">
        <v>35</v>
      </c>
      <c r="AX115" s="12" t="s">
        <v>71</v>
      </c>
      <c r="AY115" s="221" t="s">
        <v>117</v>
      </c>
    </row>
    <row r="116" spans="2:65" s="12" customFormat="1">
      <c r="B116" s="211"/>
      <c r="C116" s="212"/>
      <c r="D116" s="201" t="s">
        <v>127</v>
      </c>
      <c r="E116" s="213" t="s">
        <v>21</v>
      </c>
      <c r="F116" s="214" t="s">
        <v>168</v>
      </c>
      <c r="G116" s="212"/>
      <c r="H116" s="215">
        <v>10.541</v>
      </c>
      <c r="I116" s="216"/>
      <c r="J116" s="212"/>
      <c r="K116" s="212"/>
      <c r="L116" s="217"/>
      <c r="M116" s="218"/>
      <c r="N116" s="219"/>
      <c r="O116" s="219"/>
      <c r="P116" s="219"/>
      <c r="Q116" s="219"/>
      <c r="R116" s="219"/>
      <c r="S116" s="219"/>
      <c r="T116" s="220"/>
      <c r="AT116" s="221" t="s">
        <v>127</v>
      </c>
      <c r="AU116" s="221" t="s">
        <v>83</v>
      </c>
      <c r="AV116" s="12" t="s">
        <v>83</v>
      </c>
      <c r="AW116" s="12" t="s">
        <v>35</v>
      </c>
      <c r="AX116" s="12" t="s">
        <v>71</v>
      </c>
      <c r="AY116" s="221" t="s">
        <v>117</v>
      </c>
    </row>
    <row r="117" spans="2:65" s="12" customFormat="1">
      <c r="B117" s="211"/>
      <c r="C117" s="212"/>
      <c r="D117" s="201" t="s">
        <v>127</v>
      </c>
      <c r="E117" s="213" t="s">
        <v>21</v>
      </c>
      <c r="F117" s="214" t="s">
        <v>169</v>
      </c>
      <c r="G117" s="212"/>
      <c r="H117" s="215">
        <v>1.206</v>
      </c>
      <c r="I117" s="216"/>
      <c r="J117" s="212"/>
      <c r="K117" s="212"/>
      <c r="L117" s="217"/>
      <c r="M117" s="218"/>
      <c r="N117" s="219"/>
      <c r="O117" s="219"/>
      <c r="P117" s="219"/>
      <c r="Q117" s="219"/>
      <c r="R117" s="219"/>
      <c r="S117" s="219"/>
      <c r="T117" s="220"/>
      <c r="AT117" s="221" t="s">
        <v>127</v>
      </c>
      <c r="AU117" s="221" t="s">
        <v>83</v>
      </c>
      <c r="AV117" s="12" t="s">
        <v>83</v>
      </c>
      <c r="AW117" s="12" t="s">
        <v>35</v>
      </c>
      <c r="AX117" s="12" t="s">
        <v>71</v>
      </c>
      <c r="AY117" s="221" t="s">
        <v>117</v>
      </c>
    </row>
    <row r="118" spans="2:65" s="12" customFormat="1">
      <c r="B118" s="211"/>
      <c r="C118" s="212"/>
      <c r="D118" s="201" t="s">
        <v>127</v>
      </c>
      <c r="E118" s="213" t="s">
        <v>21</v>
      </c>
      <c r="F118" s="214" t="s">
        <v>170</v>
      </c>
      <c r="G118" s="212"/>
      <c r="H118" s="215">
        <v>3.202</v>
      </c>
      <c r="I118" s="216"/>
      <c r="J118" s="212"/>
      <c r="K118" s="212"/>
      <c r="L118" s="217"/>
      <c r="M118" s="218"/>
      <c r="N118" s="219"/>
      <c r="O118" s="219"/>
      <c r="P118" s="219"/>
      <c r="Q118" s="219"/>
      <c r="R118" s="219"/>
      <c r="S118" s="219"/>
      <c r="T118" s="220"/>
      <c r="AT118" s="221" t="s">
        <v>127</v>
      </c>
      <c r="AU118" s="221" t="s">
        <v>83</v>
      </c>
      <c r="AV118" s="12" t="s">
        <v>83</v>
      </c>
      <c r="AW118" s="12" t="s">
        <v>35</v>
      </c>
      <c r="AX118" s="12" t="s">
        <v>71</v>
      </c>
      <c r="AY118" s="221" t="s">
        <v>117</v>
      </c>
    </row>
    <row r="119" spans="2:65" s="12" customFormat="1">
      <c r="B119" s="211"/>
      <c r="C119" s="212"/>
      <c r="D119" s="201" t="s">
        <v>127</v>
      </c>
      <c r="E119" s="213" t="s">
        <v>21</v>
      </c>
      <c r="F119" s="214" t="s">
        <v>171</v>
      </c>
      <c r="G119" s="212"/>
      <c r="H119" s="215">
        <v>2.347</v>
      </c>
      <c r="I119" s="216"/>
      <c r="J119" s="212"/>
      <c r="K119" s="212"/>
      <c r="L119" s="217"/>
      <c r="M119" s="218"/>
      <c r="N119" s="219"/>
      <c r="O119" s="219"/>
      <c r="P119" s="219"/>
      <c r="Q119" s="219"/>
      <c r="R119" s="219"/>
      <c r="S119" s="219"/>
      <c r="T119" s="220"/>
      <c r="AT119" s="221" t="s">
        <v>127</v>
      </c>
      <c r="AU119" s="221" t="s">
        <v>83</v>
      </c>
      <c r="AV119" s="12" t="s">
        <v>83</v>
      </c>
      <c r="AW119" s="12" t="s">
        <v>35</v>
      </c>
      <c r="AX119" s="12" t="s">
        <v>71</v>
      </c>
      <c r="AY119" s="221" t="s">
        <v>117</v>
      </c>
    </row>
    <row r="120" spans="2:65" s="12" customFormat="1">
      <c r="B120" s="211"/>
      <c r="C120" s="212"/>
      <c r="D120" s="201" t="s">
        <v>127</v>
      </c>
      <c r="E120" s="213" t="s">
        <v>21</v>
      </c>
      <c r="F120" s="214" t="s">
        <v>172</v>
      </c>
      <c r="G120" s="212"/>
      <c r="H120" s="215">
        <v>1.508</v>
      </c>
      <c r="I120" s="216"/>
      <c r="J120" s="212"/>
      <c r="K120" s="212"/>
      <c r="L120" s="217"/>
      <c r="M120" s="218"/>
      <c r="N120" s="219"/>
      <c r="O120" s="219"/>
      <c r="P120" s="219"/>
      <c r="Q120" s="219"/>
      <c r="R120" s="219"/>
      <c r="S120" s="219"/>
      <c r="T120" s="220"/>
      <c r="AT120" s="221" t="s">
        <v>127</v>
      </c>
      <c r="AU120" s="221" t="s">
        <v>83</v>
      </c>
      <c r="AV120" s="12" t="s">
        <v>83</v>
      </c>
      <c r="AW120" s="12" t="s">
        <v>35</v>
      </c>
      <c r="AX120" s="12" t="s">
        <v>71</v>
      </c>
      <c r="AY120" s="221" t="s">
        <v>117</v>
      </c>
    </row>
    <row r="121" spans="2:65" s="13" customFormat="1">
      <c r="B121" s="222"/>
      <c r="C121" s="223"/>
      <c r="D121" s="224" t="s">
        <v>127</v>
      </c>
      <c r="E121" s="225" t="s">
        <v>21</v>
      </c>
      <c r="F121" s="226" t="s">
        <v>130</v>
      </c>
      <c r="G121" s="223"/>
      <c r="H121" s="227">
        <v>93.483999999999995</v>
      </c>
      <c r="I121" s="228"/>
      <c r="J121" s="223"/>
      <c r="K121" s="223"/>
      <c r="L121" s="229"/>
      <c r="M121" s="230"/>
      <c r="N121" s="231"/>
      <c r="O121" s="231"/>
      <c r="P121" s="231"/>
      <c r="Q121" s="231"/>
      <c r="R121" s="231"/>
      <c r="S121" s="231"/>
      <c r="T121" s="232"/>
      <c r="AT121" s="233" t="s">
        <v>127</v>
      </c>
      <c r="AU121" s="233" t="s">
        <v>83</v>
      </c>
      <c r="AV121" s="13" t="s">
        <v>125</v>
      </c>
      <c r="AW121" s="13" t="s">
        <v>35</v>
      </c>
      <c r="AX121" s="13" t="s">
        <v>76</v>
      </c>
      <c r="AY121" s="233" t="s">
        <v>117</v>
      </c>
    </row>
    <row r="122" spans="2:65" s="1" customFormat="1" ht="31.5" customHeight="1">
      <c r="B122" s="40"/>
      <c r="C122" s="187" t="s">
        <v>173</v>
      </c>
      <c r="D122" s="187" t="s">
        <v>120</v>
      </c>
      <c r="E122" s="188" t="s">
        <v>174</v>
      </c>
      <c r="F122" s="189" t="s">
        <v>175</v>
      </c>
      <c r="G122" s="190" t="s">
        <v>133</v>
      </c>
      <c r="H122" s="191">
        <v>93.483999999999995</v>
      </c>
      <c r="I122" s="192"/>
      <c r="J122" s="193">
        <f>ROUND(I122*H122,2)</f>
        <v>0</v>
      </c>
      <c r="K122" s="189" t="s">
        <v>124</v>
      </c>
      <c r="L122" s="60"/>
      <c r="M122" s="194" t="s">
        <v>21</v>
      </c>
      <c r="N122" s="195" t="s">
        <v>42</v>
      </c>
      <c r="O122" s="41"/>
      <c r="P122" s="196">
        <f>O122*H122</f>
        <v>0</v>
      </c>
      <c r="Q122" s="196">
        <v>1.7829999999999999E-2</v>
      </c>
      <c r="R122" s="196">
        <f>Q122*H122</f>
        <v>1.6668197199999997</v>
      </c>
      <c r="S122" s="196">
        <v>0</v>
      </c>
      <c r="T122" s="197">
        <f>S122*H122</f>
        <v>0</v>
      </c>
      <c r="AR122" s="23" t="s">
        <v>125</v>
      </c>
      <c r="AT122" s="23" t="s">
        <v>120</v>
      </c>
      <c r="AU122" s="23" t="s">
        <v>83</v>
      </c>
      <c r="AY122" s="23" t="s">
        <v>117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23" t="s">
        <v>76</v>
      </c>
      <c r="BK122" s="198">
        <f>ROUND(I122*H122,2)</f>
        <v>0</v>
      </c>
      <c r="BL122" s="23" t="s">
        <v>125</v>
      </c>
      <c r="BM122" s="23" t="s">
        <v>176</v>
      </c>
    </row>
    <row r="123" spans="2:65" s="11" customFormat="1">
      <c r="B123" s="199"/>
      <c r="C123" s="200"/>
      <c r="D123" s="201" t="s">
        <v>127</v>
      </c>
      <c r="E123" s="202" t="s">
        <v>21</v>
      </c>
      <c r="F123" s="203" t="s">
        <v>163</v>
      </c>
      <c r="G123" s="200"/>
      <c r="H123" s="204" t="s">
        <v>21</v>
      </c>
      <c r="I123" s="205"/>
      <c r="J123" s="200"/>
      <c r="K123" s="200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127</v>
      </c>
      <c r="AU123" s="210" t="s">
        <v>83</v>
      </c>
      <c r="AV123" s="11" t="s">
        <v>76</v>
      </c>
      <c r="AW123" s="11" t="s">
        <v>35</v>
      </c>
      <c r="AX123" s="11" t="s">
        <v>71</v>
      </c>
      <c r="AY123" s="210" t="s">
        <v>117</v>
      </c>
    </row>
    <row r="124" spans="2:65" s="11" customFormat="1">
      <c r="B124" s="199"/>
      <c r="C124" s="200"/>
      <c r="D124" s="201" t="s">
        <v>127</v>
      </c>
      <c r="E124" s="202" t="s">
        <v>21</v>
      </c>
      <c r="F124" s="203" t="s">
        <v>164</v>
      </c>
      <c r="G124" s="200"/>
      <c r="H124" s="204" t="s">
        <v>21</v>
      </c>
      <c r="I124" s="205"/>
      <c r="J124" s="200"/>
      <c r="K124" s="200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127</v>
      </c>
      <c r="AU124" s="210" t="s">
        <v>83</v>
      </c>
      <c r="AV124" s="11" t="s">
        <v>76</v>
      </c>
      <c r="AW124" s="11" t="s">
        <v>35</v>
      </c>
      <c r="AX124" s="11" t="s">
        <v>71</v>
      </c>
      <c r="AY124" s="210" t="s">
        <v>117</v>
      </c>
    </row>
    <row r="125" spans="2:65" s="12" customFormat="1">
      <c r="B125" s="211"/>
      <c r="C125" s="212"/>
      <c r="D125" s="201" t="s">
        <v>127</v>
      </c>
      <c r="E125" s="213" t="s">
        <v>21</v>
      </c>
      <c r="F125" s="214" t="s">
        <v>165</v>
      </c>
      <c r="G125" s="212"/>
      <c r="H125" s="215">
        <v>7.24</v>
      </c>
      <c r="I125" s="216"/>
      <c r="J125" s="212"/>
      <c r="K125" s="212"/>
      <c r="L125" s="217"/>
      <c r="M125" s="218"/>
      <c r="N125" s="219"/>
      <c r="O125" s="219"/>
      <c r="P125" s="219"/>
      <c r="Q125" s="219"/>
      <c r="R125" s="219"/>
      <c r="S125" s="219"/>
      <c r="T125" s="220"/>
      <c r="AT125" s="221" t="s">
        <v>127</v>
      </c>
      <c r="AU125" s="221" t="s">
        <v>83</v>
      </c>
      <c r="AV125" s="12" t="s">
        <v>83</v>
      </c>
      <c r="AW125" s="12" t="s">
        <v>35</v>
      </c>
      <c r="AX125" s="12" t="s">
        <v>71</v>
      </c>
      <c r="AY125" s="221" t="s">
        <v>117</v>
      </c>
    </row>
    <row r="126" spans="2:65" s="11" customFormat="1">
      <c r="B126" s="199"/>
      <c r="C126" s="200"/>
      <c r="D126" s="201" t="s">
        <v>127</v>
      </c>
      <c r="E126" s="202" t="s">
        <v>21</v>
      </c>
      <c r="F126" s="203" t="s">
        <v>166</v>
      </c>
      <c r="G126" s="200"/>
      <c r="H126" s="204" t="s">
        <v>21</v>
      </c>
      <c r="I126" s="205"/>
      <c r="J126" s="200"/>
      <c r="K126" s="200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127</v>
      </c>
      <c r="AU126" s="210" t="s">
        <v>83</v>
      </c>
      <c r="AV126" s="11" t="s">
        <v>76</v>
      </c>
      <c r="AW126" s="11" t="s">
        <v>35</v>
      </c>
      <c r="AX126" s="11" t="s">
        <v>71</v>
      </c>
      <c r="AY126" s="210" t="s">
        <v>117</v>
      </c>
    </row>
    <row r="127" spans="2:65" s="12" customFormat="1">
      <c r="B127" s="211"/>
      <c r="C127" s="212"/>
      <c r="D127" s="201" t="s">
        <v>127</v>
      </c>
      <c r="E127" s="213" t="s">
        <v>21</v>
      </c>
      <c r="F127" s="214" t="s">
        <v>167</v>
      </c>
      <c r="G127" s="212"/>
      <c r="H127" s="215">
        <v>67.44</v>
      </c>
      <c r="I127" s="216"/>
      <c r="J127" s="212"/>
      <c r="K127" s="212"/>
      <c r="L127" s="217"/>
      <c r="M127" s="218"/>
      <c r="N127" s="219"/>
      <c r="O127" s="219"/>
      <c r="P127" s="219"/>
      <c r="Q127" s="219"/>
      <c r="R127" s="219"/>
      <c r="S127" s="219"/>
      <c r="T127" s="220"/>
      <c r="AT127" s="221" t="s">
        <v>127</v>
      </c>
      <c r="AU127" s="221" t="s">
        <v>83</v>
      </c>
      <c r="AV127" s="12" t="s">
        <v>83</v>
      </c>
      <c r="AW127" s="12" t="s">
        <v>35</v>
      </c>
      <c r="AX127" s="12" t="s">
        <v>71</v>
      </c>
      <c r="AY127" s="221" t="s">
        <v>117</v>
      </c>
    </row>
    <row r="128" spans="2:65" s="12" customFormat="1">
      <c r="B128" s="211"/>
      <c r="C128" s="212"/>
      <c r="D128" s="201" t="s">
        <v>127</v>
      </c>
      <c r="E128" s="213" t="s">
        <v>21</v>
      </c>
      <c r="F128" s="214" t="s">
        <v>168</v>
      </c>
      <c r="G128" s="212"/>
      <c r="H128" s="215">
        <v>10.541</v>
      </c>
      <c r="I128" s="216"/>
      <c r="J128" s="212"/>
      <c r="K128" s="212"/>
      <c r="L128" s="217"/>
      <c r="M128" s="218"/>
      <c r="N128" s="219"/>
      <c r="O128" s="219"/>
      <c r="P128" s="219"/>
      <c r="Q128" s="219"/>
      <c r="R128" s="219"/>
      <c r="S128" s="219"/>
      <c r="T128" s="220"/>
      <c r="AT128" s="221" t="s">
        <v>127</v>
      </c>
      <c r="AU128" s="221" t="s">
        <v>83</v>
      </c>
      <c r="AV128" s="12" t="s">
        <v>83</v>
      </c>
      <c r="AW128" s="12" t="s">
        <v>35</v>
      </c>
      <c r="AX128" s="12" t="s">
        <v>71</v>
      </c>
      <c r="AY128" s="221" t="s">
        <v>117</v>
      </c>
    </row>
    <row r="129" spans="2:65" s="12" customFormat="1">
      <c r="B129" s="211"/>
      <c r="C129" s="212"/>
      <c r="D129" s="201" t="s">
        <v>127</v>
      </c>
      <c r="E129" s="213" t="s">
        <v>21</v>
      </c>
      <c r="F129" s="214" t="s">
        <v>169</v>
      </c>
      <c r="G129" s="212"/>
      <c r="H129" s="215">
        <v>1.206</v>
      </c>
      <c r="I129" s="216"/>
      <c r="J129" s="212"/>
      <c r="K129" s="212"/>
      <c r="L129" s="217"/>
      <c r="M129" s="218"/>
      <c r="N129" s="219"/>
      <c r="O129" s="219"/>
      <c r="P129" s="219"/>
      <c r="Q129" s="219"/>
      <c r="R129" s="219"/>
      <c r="S129" s="219"/>
      <c r="T129" s="220"/>
      <c r="AT129" s="221" t="s">
        <v>127</v>
      </c>
      <c r="AU129" s="221" t="s">
        <v>83</v>
      </c>
      <c r="AV129" s="12" t="s">
        <v>83</v>
      </c>
      <c r="AW129" s="12" t="s">
        <v>35</v>
      </c>
      <c r="AX129" s="12" t="s">
        <v>71</v>
      </c>
      <c r="AY129" s="221" t="s">
        <v>117</v>
      </c>
    </row>
    <row r="130" spans="2:65" s="12" customFormat="1">
      <c r="B130" s="211"/>
      <c r="C130" s="212"/>
      <c r="D130" s="201" t="s">
        <v>127</v>
      </c>
      <c r="E130" s="213" t="s">
        <v>21</v>
      </c>
      <c r="F130" s="214" t="s">
        <v>170</v>
      </c>
      <c r="G130" s="212"/>
      <c r="H130" s="215">
        <v>3.202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127</v>
      </c>
      <c r="AU130" s="221" t="s">
        <v>83</v>
      </c>
      <c r="AV130" s="12" t="s">
        <v>83</v>
      </c>
      <c r="AW130" s="12" t="s">
        <v>35</v>
      </c>
      <c r="AX130" s="12" t="s">
        <v>71</v>
      </c>
      <c r="AY130" s="221" t="s">
        <v>117</v>
      </c>
    </row>
    <row r="131" spans="2:65" s="12" customFormat="1">
      <c r="B131" s="211"/>
      <c r="C131" s="212"/>
      <c r="D131" s="201" t="s">
        <v>127</v>
      </c>
      <c r="E131" s="213" t="s">
        <v>21</v>
      </c>
      <c r="F131" s="214" t="s">
        <v>171</v>
      </c>
      <c r="G131" s="212"/>
      <c r="H131" s="215">
        <v>2.347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127</v>
      </c>
      <c r="AU131" s="221" t="s">
        <v>83</v>
      </c>
      <c r="AV131" s="12" t="s">
        <v>83</v>
      </c>
      <c r="AW131" s="12" t="s">
        <v>35</v>
      </c>
      <c r="AX131" s="12" t="s">
        <v>71</v>
      </c>
      <c r="AY131" s="221" t="s">
        <v>117</v>
      </c>
    </row>
    <row r="132" spans="2:65" s="12" customFormat="1">
      <c r="B132" s="211"/>
      <c r="C132" s="212"/>
      <c r="D132" s="201" t="s">
        <v>127</v>
      </c>
      <c r="E132" s="213" t="s">
        <v>21</v>
      </c>
      <c r="F132" s="214" t="s">
        <v>172</v>
      </c>
      <c r="G132" s="212"/>
      <c r="H132" s="215">
        <v>1.508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127</v>
      </c>
      <c r="AU132" s="221" t="s">
        <v>83</v>
      </c>
      <c r="AV132" s="12" t="s">
        <v>83</v>
      </c>
      <c r="AW132" s="12" t="s">
        <v>35</v>
      </c>
      <c r="AX132" s="12" t="s">
        <v>71</v>
      </c>
      <c r="AY132" s="221" t="s">
        <v>117</v>
      </c>
    </row>
    <row r="133" spans="2:65" s="13" customFormat="1">
      <c r="B133" s="222"/>
      <c r="C133" s="223"/>
      <c r="D133" s="224" t="s">
        <v>127</v>
      </c>
      <c r="E133" s="225" t="s">
        <v>21</v>
      </c>
      <c r="F133" s="226" t="s">
        <v>130</v>
      </c>
      <c r="G133" s="223"/>
      <c r="H133" s="227">
        <v>93.483999999999995</v>
      </c>
      <c r="I133" s="228"/>
      <c r="J133" s="223"/>
      <c r="K133" s="223"/>
      <c r="L133" s="229"/>
      <c r="M133" s="230"/>
      <c r="N133" s="231"/>
      <c r="O133" s="231"/>
      <c r="P133" s="231"/>
      <c r="Q133" s="231"/>
      <c r="R133" s="231"/>
      <c r="S133" s="231"/>
      <c r="T133" s="232"/>
      <c r="AT133" s="233" t="s">
        <v>127</v>
      </c>
      <c r="AU133" s="233" t="s">
        <v>83</v>
      </c>
      <c r="AV133" s="13" t="s">
        <v>125</v>
      </c>
      <c r="AW133" s="13" t="s">
        <v>35</v>
      </c>
      <c r="AX133" s="13" t="s">
        <v>76</v>
      </c>
      <c r="AY133" s="233" t="s">
        <v>117</v>
      </c>
    </row>
    <row r="134" spans="2:65" s="1" customFormat="1" ht="31.5" customHeight="1">
      <c r="B134" s="40"/>
      <c r="C134" s="187" t="s">
        <v>177</v>
      </c>
      <c r="D134" s="187" t="s">
        <v>120</v>
      </c>
      <c r="E134" s="188" t="s">
        <v>178</v>
      </c>
      <c r="F134" s="189" t="s">
        <v>179</v>
      </c>
      <c r="G134" s="190" t="s">
        <v>133</v>
      </c>
      <c r="H134" s="191">
        <v>45.975000000000001</v>
      </c>
      <c r="I134" s="192"/>
      <c r="J134" s="193">
        <f>ROUND(I134*H134,2)</f>
        <v>0</v>
      </c>
      <c r="K134" s="189" t="s">
        <v>124</v>
      </c>
      <c r="L134" s="60"/>
      <c r="M134" s="194" t="s">
        <v>21</v>
      </c>
      <c r="N134" s="195" t="s">
        <v>42</v>
      </c>
      <c r="O134" s="41"/>
      <c r="P134" s="196">
        <f>O134*H134</f>
        <v>0</v>
      </c>
      <c r="Q134" s="196">
        <v>2.801E-2</v>
      </c>
      <c r="R134" s="196">
        <f>Q134*H134</f>
        <v>1.28775975</v>
      </c>
      <c r="S134" s="196">
        <v>0</v>
      </c>
      <c r="T134" s="197">
        <f>S134*H134</f>
        <v>0</v>
      </c>
      <c r="AR134" s="23" t="s">
        <v>125</v>
      </c>
      <c r="AT134" s="23" t="s">
        <v>120</v>
      </c>
      <c r="AU134" s="23" t="s">
        <v>83</v>
      </c>
      <c r="AY134" s="23" t="s">
        <v>117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23" t="s">
        <v>76</v>
      </c>
      <c r="BK134" s="198">
        <f>ROUND(I134*H134,2)</f>
        <v>0</v>
      </c>
      <c r="BL134" s="23" t="s">
        <v>125</v>
      </c>
      <c r="BM134" s="23" t="s">
        <v>180</v>
      </c>
    </row>
    <row r="135" spans="2:65" s="11" customFormat="1">
      <c r="B135" s="199"/>
      <c r="C135" s="200"/>
      <c r="D135" s="201" t="s">
        <v>127</v>
      </c>
      <c r="E135" s="202" t="s">
        <v>21</v>
      </c>
      <c r="F135" s="203" t="s">
        <v>181</v>
      </c>
      <c r="G135" s="200"/>
      <c r="H135" s="204" t="s">
        <v>21</v>
      </c>
      <c r="I135" s="205"/>
      <c r="J135" s="200"/>
      <c r="K135" s="200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127</v>
      </c>
      <c r="AU135" s="210" t="s">
        <v>83</v>
      </c>
      <c r="AV135" s="11" t="s">
        <v>76</v>
      </c>
      <c r="AW135" s="11" t="s">
        <v>35</v>
      </c>
      <c r="AX135" s="11" t="s">
        <v>71</v>
      </c>
      <c r="AY135" s="210" t="s">
        <v>117</v>
      </c>
    </row>
    <row r="136" spans="2:65" s="12" customFormat="1">
      <c r="B136" s="211"/>
      <c r="C136" s="212"/>
      <c r="D136" s="201" t="s">
        <v>127</v>
      </c>
      <c r="E136" s="213" t="s">
        <v>21</v>
      </c>
      <c r="F136" s="214" t="s">
        <v>182</v>
      </c>
      <c r="G136" s="212"/>
      <c r="H136" s="215">
        <v>45.975000000000001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127</v>
      </c>
      <c r="AU136" s="221" t="s">
        <v>83</v>
      </c>
      <c r="AV136" s="12" t="s">
        <v>83</v>
      </c>
      <c r="AW136" s="12" t="s">
        <v>35</v>
      </c>
      <c r="AX136" s="12" t="s">
        <v>71</v>
      </c>
      <c r="AY136" s="221" t="s">
        <v>117</v>
      </c>
    </row>
    <row r="137" spans="2:65" s="13" customFormat="1">
      <c r="B137" s="222"/>
      <c r="C137" s="223"/>
      <c r="D137" s="224" t="s">
        <v>127</v>
      </c>
      <c r="E137" s="225" t="s">
        <v>21</v>
      </c>
      <c r="F137" s="226" t="s">
        <v>130</v>
      </c>
      <c r="G137" s="223"/>
      <c r="H137" s="227">
        <v>45.975000000000001</v>
      </c>
      <c r="I137" s="228"/>
      <c r="J137" s="223"/>
      <c r="K137" s="223"/>
      <c r="L137" s="229"/>
      <c r="M137" s="230"/>
      <c r="N137" s="231"/>
      <c r="O137" s="231"/>
      <c r="P137" s="231"/>
      <c r="Q137" s="231"/>
      <c r="R137" s="231"/>
      <c r="S137" s="231"/>
      <c r="T137" s="232"/>
      <c r="AT137" s="233" t="s">
        <v>127</v>
      </c>
      <c r="AU137" s="233" t="s">
        <v>83</v>
      </c>
      <c r="AV137" s="13" t="s">
        <v>125</v>
      </c>
      <c r="AW137" s="13" t="s">
        <v>35</v>
      </c>
      <c r="AX137" s="13" t="s">
        <v>76</v>
      </c>
      <c r="AY137" s="233" t="s">
        <v>117</v>
      </c>
    </row>
    <row r="138" spans="2:65" s="1" customFormat="1" ht="22.5" customHeight="1">
      <c r="B138" s="40"/>
      <c r="C138" s="187" t="s">
        <v>183</v>
      </c>
      <c r="D138" s="187" t="s">
        <v>120</v>
      </c>
      <c r="E138" s="188" t="s">
        <v>184</v>
      </c>
      <c r="F138" s="189" t="s">
        <v>185</v>
      </c>
      <c r="G138" s="190" t="s">
        <v>133</v>
      </c>
      <c r="H138" s="191">
        <v>139.459</v>
      </c>
      <c r="I138" s="192"/>
      <c r="J138" s="193">
        <f>ROUND(I138*H138,2)</f>
        <v>0</v>
      </c>
      <c r="K138" s="189" t="s">
        <v>124</v>
      </c>
      <c r="L138" s="60"/>
      <c r="M138" s="194" t="s">
        <v>21</v>
      </c>
      <c r="N138" s="195" t="s">
        <v>42</v>
      </c>
      <c r="O138" s="41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AR138" s="23" t="s">
        <v>125</v>
      </c>
      <c r="AT138" s="23" t="s">
        <v>120</v>
      </c>
      <c r="AU138" s="23" t="s">
        <v>83</v>
      </c>
      <c r="AY138" s="23" t="s">
        <v>117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23" t="s">
        <v>76</v>
      </c>
      <c r="BK138" s="198">
        <f>ROUND(I138*H138,2)</f>
        <v>0</v>
      </c>
      <c r="BL138" s="23" t="s">
        <v>125</v>
      </c>
      <c r="BM138" s="23" t="s">
        <v>186</v>
      </c>
    </row>
    <row r="139" spans="2:65" s="11" customFormat="1">
      <c r="B139" s="199"/>
      <c r="C139" s="200"/>
      <c r="D139" s="201" t="s">
        <v>127</v>
      </c>
      <c r="E139" s="202" t="s">
        <v>21</v>
      </c>
      <c r="F139" s="203" t="s">
        <v>163</v>
      </c>
      <c r="G139" s="200"/>
      <c r="H139" s="204" t="s">
        <v>21</v>
      </c>
      <c r="I139" s="205"/>
      <c r="J139" s="200"/>
      <c r="K139" s="200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127</v>
      </c>
      <c r="AU139" s="210" t="s">
        <v>83</v>
      </c>
      <c r="AV139" s="11" t="s">
        <v>76</v>
      </c>
      <c r="AW139" s="11" t="s">
        <v>35</v>
      </c>
      <c r="AX139" s="11" t="s">
        <v>71</v>
      </c>
      <c r="AY139" s="210" t="s">
        <v>117</v>
      </c>
    </row>
    <row r="140" spans="2:65" s="12" customFormat="1">
      <c r="B140" s="211"/>
      <c r="C140" s="212"/>
      <c r="D140" s="201" t="s">
        <v>127</v>
      </c>
      <c r="E140" s="213" t="s">
        <v>21</v>
      </c>
      <c r="F140" s="214" t="s">
        <v>187</v>
      </c>
      <c r="G140" s="212"/>
      <c r="H140" s="215">
        <v>93.483999999999995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127</v>
      </c>
      <c r="AU140" s="221" t="s">
        <v>83</v>
      </c>
      <c r="AV140" s="12" t="s">
        <v>83</v>
      </c>
      <c r="AW140" s="12" t="s">
        <v>35</v>
      </c>
      <c r="AX140" s="12" t="s">
        <v>71</v>
      </c>
      <c r="AY140" s="221" t="s">
        <v>117</v>
      </c>
    </row>
    <row r="141" spans="2:65" s="11" customFormat="1">
      <c r="B141" s="199"/>
      <c r="C141" s="200"/>
      <c r="D141" s="201" t="s">
        <v>127</v>
      </c>
      <c r="E141" s="202" t="s">
        <v>21</v>
      </c>
      <c r="F141" s="203" t="s">
        <v>188</v>
      </c>
      <c r="G141" s="200"/>
      <c r="H141" s="204" t="s">
        <v>21</v>
      </c>
      <c r="I141" s="205"/>
      <c r="J141" s="200"/>
      <c r="K141" s="200"/>
      <c r="L141" s="206"/>
      <c r="M141" s="207"/>
      <c r="N141" s="208"/>
      <c r="O141" s="208"/>
      <c r="P141" s="208"/>
      <c r="Q141" s="208"/>
      <c r="R141" s="208"/>
      <c r="S141" s="208"/>
      <c r="T141" s="209"/>
      <c r="AT141" s="210" t="s">
        <v>127</v>
      </c>
      <c r="AU141" s="210" t="s">
        <v>83</v>
      </c>
      <c r="AV141" s="11" t="s">
        <v>76</v>
      </c>
      <c r="AW141" s="11" t="s">
        <v>35</v>
      </c>
      <c r="AX141" s="11" t="s">
        <v>71</v>
      </c>
      <c r="AY141" s="210" t="s">
        <v>117</v>
      </c>
    </row>
    <row r="142" spans="2:65" s="12" customFormat="1">
      <c r="B142" s="211"/>
      <c r="C142" s="212"/>
      <c r="D142" s="201" t="s">
        <v>127</v>
      </c>
      <c r="E142" s="213" t="s">
        <v>21</v>
      </c>
      <c r="F142" s="214" t="s">
        <v>189</v>
      </c>
      <c r="G142" s="212"/>
      <c r="H142" s="215">
        <v>45.975000000000001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127</v>
      </c>
      <c r="AU142" s="221" t="s">
        <v>83</v>
      </c>
      <c r="AV142" s="12" t="s">
        <v>83</v>
      </c>
      <c r="AW142" s="12" t="s">
        <v>35</v>
      </c>
      <c r="AX142" s="12" t="s">
        <v>71</v>
      </c>
      <c r="AY142" s="221" t="s">
        <v>117</v>
      </c>
    </row>
    <row r="143" spans="2:65" s="13" customFormat="1">
      <c r="B143" s="222"/>
      <c r="C143" s="223"/>
      <c r="D143" s="201" t="s">
        <v>127</v>
      </c>
      <c r="E143" s="234" t="s">
        <v>21</v>
      </c>
      <c r="F143" s="235" t="s">
        <v>130</v>
      </c>
      <c r="G143" s="223"/>
      <c r="H143" s="236">
        <v>139.459</v>
      </c>
      <c r="I143" s="228"/>
      <c r="J143" s="223"/>
      <c r="K143" s="223"/>
      <c r="L143" s="229"/>
      <c r="M143" s="230"/>
      <c r="N143" s="231"/>
      <c r="O143" s="231"/>
      <c r="P143" s="231"/>
      <c r="Q143" s="231"/>
      <c r="R143" s="231"/>
      <c r="S143" s="231"/>
      <c r="T143" s="232"/>
      <c r="AT143" s="233" t="s">
        <v>127</v>
      </c>
      <c r="AU143" s="233" t="s">
        <v>83</v>
      </c>
      <c r="AV143" s="13" t="s">
        <v>125</v>
      </c>
      <c r="AW143" s="13" t="s">
        <v>35</v>
      </c>
      <c r="AX143" s="13" t="s">
        <v>76</v>
      </c>
      <c r="AY143" s="233" t="s">
        <v>117</v>
      </c>
    </row>
    <row r="144" spans="2:65" s="10" customFormat="1" ht="29.85" customHeight="1">
      <c r="B144" s="170"/>
      <c r="C144" s="171"/>
      <c r="D144" s="184" t="s">
        <v>70</v>
      </c>
      <c r="E144" s="185" t="s">
        <v>183</v>
      </c>
      <c r="F144" s="185" t="s">
        <v>190</v>
      </c>
      <c r="G144" s="171"/>
      <c r="H144" s="171"/>
      <c r="I144" s="174"/>
      <c r="J144" s="186">
        <f>BK144</f>
        <v>0</v>
      </c>
      <c r="K144" s="171"/>
      <c r="L144" s="176"/>
      <c r="M144" s="177"/>
      <c r="N144" s="178"/>
      <c r="O144" s="178"/>
      <c r="P144" s="179">
        <f>SUM(P145:P199)</f>
        <v>0</v>
      </c>
      <c r="Q144" s="178"/>
      <c r="R144" s="179">
        <f>SUM(R145:R199)</f>
        <v>0.26060499999999998</v>
      </c>
      <c r="S144" s="178"/>
      <c r="T144" s="180">
        <f>SUM(T145:T199)</f>
        <v>3.8772440000000001</v>
      </c>
      <c r="AR144" s="181" t="s">
        <v>76</v>
      </c>
      <c r="AT144" s="182" t="s">
        <v>70</v>
      </c>
      <c r="AU144" s="182" t="s">
        <v>76</v>
      </c>
      <c r="AY144" s="181" t="s">
        <v>117</v>
      </c>
      <c r="BK144" s="183">
        <f>SUM(BK145:BK199)</f>
        <v>0</v>
      </c>
    </row>
    <row r="145" spans="2:65" s="1" customFormat="1" ht="31.5" customHeight="1">
      <c r="B145" s="40"/>
      <c r="C145" s="187" t="s">
        <v>136</v>
      </c>
      <c r="D145" s="187" t="s">
        <v>120</v>
      </c>
      <c r="E145" s="188" t="s">
        <v>191</v>
      </c>
      <c r="F145" s="189" t="s">
        <v>192</v>
      </c>
      <c r="G145" s="190" t="s">
        <v>133</v>
      </c>
      <c r="H145" s="191">
        <v>568.48</v>
      </c>
      <c r="I145" s="192"/>
      <c r="J145" s="193">
        <f>ROUND(I145*H145,2)</f>
        <v>0</v>
      </c>
      <c r="K145" s="189" t="s">
        <v>124</v>
      </c>
      <c r="L145" s="60"/>
      <c r="M145" s="194" t="s">
        <v>21</v>
      </c>
      <c r="N145" s="195" t="s">
        <v>42</v>
      </c>
      <c r="O145" s="41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AR145" s="23" t="s">
        <v>125</v>
      </c>
      <c r="AT145" s="23" t="s">
        <v>120</v>
      </c>
      <c r="AU145" s="23" t="s">
        <v>83</v>
      </c>
      <c r="AY145" s="23" t="s">
        <v>117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23" t="s">
        <v>76</v>
      </c>
      <c r="BK145" s="198">
        <f>ROUND(I145*H145,2)</f>
        <v>0</v>
      </c>
      <c r="BL145" s="23" t="s">
        <v>125</v>
      </c>
      <c r="BM145" s="23" t="s">
        <v>193</v>
      </c>
    </row>
    <row r="146" spans="2:65" s="11" customFormat="1">
      <c r="B146" s="199"/>
      <c r="C146" s="200"/>
      <c r="D146" s="201" t="s">
        <v>127</v>
      </c>
      <c r="E146" s="202" t="s">
        <v>21</v>
      </c>
      <c r="F146" s="203" t="s">
        <v>194</v>
      </c>
      <c r="G146" s="200"/>
      <c r="H146" s="204" t="s">
        <v>21</v>
      </c>
      <c r="I146" s="205"/>
      <c r="J146" s="200"/>
      <c r="K146" s="200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127</v>
      </c>
      <c r="AU146" s="210" t="s">
        <v>83</v>
      </c>
      <c r="AV146" s="11" t="s">
        <v>76</v>
      </c>
      <c r="AW146" s="11" t="s">
        <v>35</v>
      </c>
      <c r="AX146" s="11" t="s">
        <v>71</v>
      </c>
      <c r="AY146" s="210" t="s">
        <v>117</v>
      </c>
    </row>
    <row r="147" spans="2:65" s="12" customFormat="1">
      <c r="B147" s="211"/>
      <c r="C147" s="212"/>
      <c r="D147" s="201" t="s">
        <v>127</v>
      </c>
      <c r="E147" s="213" t="s">
        <v>21</v>
      </c>
      <c r="F147" s="214" t="s">
        <v>195</v>
      </c>
      <c r="G147" s="212"/>
      <c r="H147" s="215">
        <v>568.48</v>
      </c>
      <c r="I147" s="216"/>
      <c r="J147" s="212"/>
      <c r="K147" s="212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127</v>
      </c>
      <c r="AU147" s="221" t="s">
        <v>83</v>
      </c>
      <c r="AV147" s="12" t="s">
        <v>83</v>
      </c>
      <c r="AW147" s="12" t="s">
        <v>35</v>
      </c>
      <c r="AX147" s="12" t="s">
        <v>71</v>
      </c>
      <c r="AY147" s="221" t="s">
        <v>117</v>
      </c>
    </row>
    <row r="148" spans="2:65" s="13" customFormat="1">
      <c r="B148" s="222"/>
      <c r="C148" s="223"/>
      <c r="D148" s="224" t="s">
        <v>127</v>
      </c>
      <c r="E148" s="225" t="s">
        <v>21</v>
      </c>
      <c r="F148" s="226" t="s">
        <v>130</v>
      </c>
      <c r="G148" s="223"/>
      <c r="H148" s="227">
        <v>568.48</v>
      </c>
      <c r="I148" s="228"/>
      <c r="J148" s="223"/>
      <c r="K148" s="223"/>
      <c r="L148" s="229"/>
      <c r="M148" s="230"/>
      <c r="N148" s="231"/>
      <c r="O148" s="231"/>
      <c r="P148" s="231"/>
      <c r="Q148" s="231"/>
      <c r="R148" s="231"/>
      <c r="S148" s="231"/>
      <c r="T148" s="232"/>
      <c r="AT148" s="233" t="s">
        <v>127</v>
      </c>
      <c r="AU148" s="233" t="s">
        <v>83</v>
      </c>
      <c r="AV148" s="13" t="s">
        <v>125</v>
      </c>
      <c r="AW148" s="13" t="s">
        <v>35</v>
      </c>
      <c r="AX148" s="13" t="s">
        <v>76</v>
      </c>
      <c r="AY148" s="233" t="s">
        <v>117</v>
      </c>
    </row>
    <row r="149" spans="2:65" s="1" customFormat="1" ht="44.25" customHeight="1">
      <c r="B149" s="40"/>
      <c r="C149" s="187" t="s">
        <v>196</v>
      </c>
      <c r="D149" s="187" t="s">
        <v>120</v>
      </c>
      <c r="E149" s="188" t="s">
        <v>197</v>
      </c>
      <c r="F149" s="189" t="s">
        <v>198</v>
      </c>
      <c r="G149" s="190" t="s">
        <v>133</v>
      </c>
      <c r="H149" s="191">
        <v>34108.800000000003</v>
      </c>
      <c r="I149" s="192"/>
      <c r="J149" s="193">
        <f>ROUND(I149*H149,2)</f>
        <v>0</v>
      </c>
      <c r="K149" s="189" t="s">
        <v>124</v>
      </c>
      <c r="L149" s="60"/>
      <c r="M149" s="194" t="s">
        <v>21</v>
      </c>
      <c r="N149" s="195" t="s">
        <v>42</v>
      </c>
      <c r="O149" s="41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AR149" s="23" t="s">
        <v>125</v>
      </c>
      <c r="AT149" s="23" t="s">
        <v>120</v>
      </c>
      <c r="AU149" s="23" t="s">
        <v>83</v>
      </c>
      <c r="AY149" s="23" t="s">
        <v>117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23" t="s">
        <v>76</v>
      </c>
      <c r="BK149" s="198">
        <f>ROUND(I149*H149,2)</f>
        <v>0</v>
      </c>
      <c r="BL149" s="23" t="s">
        <v>125</v>
      </c>
      <c r="BM149" s="23" t="s">
        <v>199</v>
      </c>
    </row>
    <row r="150" spans="2:65" s="12" customFormat="1">
      <c r="B150" s="211"/>
      <c r="C150" s="212"/>
      <c r="D150" s="224" t="s">
        <v>127</v>
      </c>
      <c r="E150" s="212"/>
      <c r="F150" s="237" t="s">
        <v>200</v>
      </c>
      <c r="G150" s="212"/>
      <c r="H150" s="238">
        <v>34108.800000000003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127</v>
      </c>
      <c r="AU150" s="221" t="s">
        <v>83</v>
      </c>
      <c r="AV150" s="12" t="s">
        <v>83</v>
      </c>
      <c r="AW150" s="12" t="s">
        <v>6</v>
      </c>
      <c r="AX150" s="12" t="s">
        <v>76</v>
      </c>
      <c r="AY150" s="221" t="s">
        <v>117</v>
      </c>
    </row>
    <row r="151" spans="2:65" s="1" customFormat="1" ht="31.5" customHeight="1">
      <c r="B151" s="40"/>
      <c r="C151" s="187" t="s">
        <v>201</v>
      </c>
      <c r="D151" s="187" t="s">
        <v>120</v>
      </c>
      <c r="E151" s="188" t="s">
        <v>202</v>
      </c>
      <c r="F151" s="189" t="s">
        <v>203</v>
      </c>
      <c r="G151" s="190" t="s">
        <v>133</v>
      </c>
      <c r="H151" s="191">
        <v>568.48</v>
      </c>
      <c r="I151" s="192"/>
      <c r="J151" s="193">
        <f>ROUND(I151*H151,2)</f>
        <v>0</v>
      </c>
      <c r="K151" s="189" t="s">
        <v>124</v>
      </c>
      <c r="L151" s="60"/>
      <c r="M151" s="194" t="s">
        <v>21</v>
      </c>
      <c r="N151" s="195" t="s">
        <v>42</v>
      </c>
      <c r="O151" s="41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AR151" s="23" t="s">
        <v>125</v>
      </c>
      <c r="AT151" s="23" t="s">
        <v>120</v>
      </c>
      <c r="AU151" s="23" t="s">
        <v>83</v>
      </c>
      <c r="AY151" s="23" t="s">
        <v>117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23" t="s">
        <v>76</v>
      </c>
      <c r="BK151" s="198">
        <f>ROUND(I151*H151,2)</f>
        <v>0</v>
      </c>
      <c r="BL151" s="23" t="s">
        <v>125</v>
      </c>
      <c r="BM151" s="23" t="s">
        <v>204</v>
      </c>
    </row>
    <row r="152" spans="2:65" s="1" customFormat="1" ht="22.5" customHeight="1">
      <c r="B152" s="40"/>
      <c r="C152" s="187" t="s">
        <v>205</v>
      </c>
      <c r="D152" s="187" t="s">
        <v>120</v>
      </c>
      <c r="E152" s="188" t="s">
        <v>206</v>
      </c>
      <c r="F152" s="189" t="s">
        <v>207</v>
      </c>
      <c r="G152" s="190" t="s">
        <v>133</v>
      </c>
      <c r="H152" s="191">
        <v>568.48</v>
      </c>
      <c r="I152" s="192"/>
      <c r="J152" s="193">
        <f>ROUND(I152*H152,2)</f>
        <v>0</v>
      </c>
      <c r="K152" s="189" t="s">
        <v>124</v>
      </c>
      <c r="L152" s="60"/>
      <c r="M152" s="194" t="s">
        <v>21</v>
      </c>
      <c r="N152" s="195" t="s">
        <v>42</v>
      </c>
      <c r="O152" s="41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AR152" s="23" t="s">
        <v>125</v>
      </c>
      <c r="AT152" s="23" t="s">
        <v>120</v>
      </c>
      <c r="AU152" s="23" t="s">
        <v>83</v>
      </c>
      <c r="AY152" s="23" t="s">
        <v>117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23" t="s">
        <v>76</v>
      </c>
      <c r="BK152" s="198">
        <f>ROUND(I152*H152,2)</f>
        <v>0</v>
      </c>
      <c r="BL152" s="23" t="s">
        <v>125</v>
      </c>
      <c r="BM152" s="23" t="s">
        <v>208</v>
      </c>
    </row>
    <row r="153" spans="2:65" s="1" customFormat="1" ht="22.5" customHeight="1">
      <c r="B153" s="40"/>
      <c r="C153" s="187" t="s">
        <v>209</v>
      </c>
      <c r="D153" s="187" t="s">
        <v>120</v>
      </c>
      <c r="E153" s="188" t="s">
        <v>210</v>
      </c>
      <c r="F153" s="189" t="s">
        <v>211</v>
      </c>
      <c r="G153" s="190" t="s">
        <v>133</v>
      </c>
      <c r="H153" s="191">
        <v>34108.800000000003</v>
      </c>
      <c r="I153" s="192"/>
      <c r="J153" s="193">
        <f>ROUND(I153*H153,2)</f>
        <v>0</v>
      </c>
      <c r="K153" s="189" t="s">
        <v>124</v>
      </c>
      <c r="L153" s="60"/>
      <c r="M153" s="194" t="s">
        <v>21</v>
      </c>
      <c r="N153" s="195" t="s">
        <v>42</v>
      </c>
      <c r="O153" s="41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AR153" s="23" t="s">
        <v>125</v>
      </c>
      <c r="AT153" s="23" t="s">
        <v>120</v>
      </c>
      <c r="AU153" s="23" t="s">
        <v>83</v>
      </c>
      <c r="AY153" s="23" t="s">
        <v>117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23" t="s">
        <v>76</v>
      </c>
      <c r="BK153" s="198">
        <f>ROUND(I153*H153,2)</f>
        <v>0</v>
      </c>
      <c r="BL153" s="23" t="s">
        <v>125</v>
      </c>
      <c r="BM153" s="23" t="s">
        <v>212</v>
      </c>
    </row>
    <row r="154" spans="2:65" s="12" customFormat="1">
      <c r="B154" s="211"/>
      <c r="C154" s="212"/>
      <c r="D154" s="224" t="s">
        <v>127</v>
      </c>
      <c r="E154" s="212"/>
      <c r="F154" s="237" t="s">
        <v>200</v>
      </c>
      <c r="G154" s="212"/>
      <c r="H154" s="238">
        <v>34108.800000000003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127</v>
      </c>
      <c r="AU154" s="221" t="s">
        <v>83</v>
      </c>
      <c r="AV154" s="12" t="s">
        <v>83</v>
      </c>
      <c r="AW154" s="12" t="s">
        <v>6</v>
      </c>
      <c r="AX154" s="12" t="s">
        <v>76</v>
      </c>
      <c r="AY154" s="221" t="s">
        <v>117</v>
      </c>
    </row>
    <row r="155" spans="2:65" s="1" customFormat="1" ht="22.5" customHeight="1">
      <c r="B155" s="40"/>
      <c r="C155" s="187" t="s">
        <v>10</v>
      </c>
      <c r="D155" s="187" t="s">
        <v>120</v>
      </c>
      <c r="E155" s="188" t="s">
        <v>213</v>
      </c>
      <c r="F155" s="189" t="s">
        <v>214</v>
      </c>
      <c r="G155" s="190" t="s">
        <v>133</v>
      </c>
      <c r="H155" s="191">
        <v>568.48</v>
      </c>
      <c r="I155" s="192"/>
      <c r="J155" s="193">
        <f>ROUND(I155*H155,2)</f>
        <v>0</v>
      </c>
      <c r="K155" s="189" t="s">
        <v>124</v>
      </c>
      <c r="L155" s="60"/>
      <c r="M155" s="194" t="s">
        <v>21</v>
      </c>
      <c r="N155" s="195" t="s">
        <v>42</v>
      </c>
      <c r="O155" s="41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AR155" s="23" t="s">
        <v>125</v>
      </c>
      <c r="AT155" s="23" t="s">
        <v>120</v>
      </c>
      <c r="AU155" s="23" t="s">
        <v>83</v>
      </c>
      <c r="AY155" s="23" t="s">
        <v>117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23" t="s">
        <v>76</v>
      </c>
      <c r="BK155" s="198">
        <f>ROUND(I155*H155,2)</f>
        <v>0</v>
      </c>
      <c r="BL155" s="23" t="s">
        <v>125</v>
      </c>
      <c r="BM155" s="23" t="s">
        <v>215</v>
      </c>
    </row>
    <row r="156" spans="2:65" s="1" customFormat="1" ht="44.25" customHeight="1">
      <c r="B156" s="40"/>
      <c r="C156" s="187" t="s">
        <v>216</v>
      </c>
      <c r="D156" s="187" t="s">
        <v>120</v>
      </c>
      <c r="E156" s="188" t="s">
        <v>217</v>
      </c>
      <c r="F156" s="189" t="s">
        <v>218</v>
      </c>
      <c r="G156" s="190" t="s">
        <v>219</v>
      </c>
      <c r="H156" s="191">
        <v>1</v>
      </c>
      <c r="I156" s="192"/>
      <c r="J156" s="193">
        <f>ROUND(I156*H156,2)</f>
        <v>0</v>
      </c>
      <c r="K156" s="189" t="s">
        <v>124</v>
      </c>
      <c r="L156" s="60"/>
      <c r="M156" s="194" t="s">
        <v>21</v>
      </c>
      <c r="N156" s="195" t="s">
        <v>42</v>
      </c>
      <c r="O156" s="41"/>
      <c r="P156" s="196">
        <f>O156*H156</f>
        <v>0</v>
      </c>
      <c r="Q156" s="196">
        <v>0.22606000000000001</v>
      </c>
      <c r="R156" s="196">
        <f>Q156*H156</f>
        <v>0.22606000000000001</v>
      </c>
      <c r="S156" s="196">
        <v>0.17299999999999999</v>
      </c>
      <c r="T156" s="197">
        <f>S156*H156</f>
        <v>0.17299999999999999</v>
      </c>
      <c r="AR156" s="23" t="s">
        <v>125</v>
      </c>
      <c r="AT156" s="23" t="s">
        <v>120</v>
      </c>
      <c r="AU156" s="23" t="s">
        <v>83</v>
      </c>
      <c r="AY156" s="23" t="s">
        <v>117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23" t="s">
        <v>76</v>
      </c>
      <c r="BK156" s="198">
        <f>ROUND(I156*H156,2)</f>
        <v>0</v>
      </c>
      <c r="BL156" s="23" t="s">
        <v>125</v>
      </c>
      <c r="BM156" s="23" t="s">
        <v>220</v>
      </c>
    </row>
    <row r="157" spans="2:65" s="1" customFormat="1" ht="57" customHeight="1">
      <c r="B157" s="40"/>
      <c r="C157" s="187" t="s">
        <v>221</v>
      </c>
      <c r="D157" s="187" t="s">
        <v>120</v>
      </c>
      <c r="E157" s="188" t="s">
        <v>222</v>
      </c>
      <c r="F157" s="189" t="s">
        <v>223</v>
      </c>
      <c r="G157" s="190" t="s">
        <v>147</v>
      </c>
      <c r="H157" s="191">
        <v>12.5</v>
      </c>
      <c r="I157" s="192"/>
      <c r="J157" s="193">
        <f>ROUND(I157*H157,2)</f>
        <v>0</v>
      </c>
      <c r="K157" s="189" t="s">
        <v>124</v>
      </c>
      <c r="L157" s="60"/>
      <c r="M157" s="194" t="s">
        <v>21</v>
      </c>
      <c r="N157" s="195" t="s">
        <v>42</v>
      </c>
      <c r="O157" s="41"/>
      <c r="P157" s="196">
        <f>O157*H157</f>
        <v>0</v>
      </c>
      <c r="Q157" s="196">
        <v>1.3500000000000001E-3</v>
      </c>
      <c r="R157" s="196">
        <f>Q157*H157</f>
        <v>1.6875000000000001E-2</v>
      </c>
      <c r="S157" s="196">
        <v>0</v>
      </c>
      <c r="T157" s="197">
        <f>S157*H157</f>
        <v>0</v>
      </c>
      <c r="AR157" s="23" t="s">
        <v>125</v>
      </c>
      <c r="AT157" s="23" t="s">
        <v>120</v>
      </c>
      <c r="AU157" s="23" t="s">
        <v>83</v>
      </c>
      <c r="AY157" s="23" t="s">
        <v>117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23" t="s">
        <v>76</v>
      </c>
      <c r="BK157" s="198">
        <f>ROUND(I157*H157,2)</f>
        <v>0</v>
      </c>
      <c r="BL157" s="23" t="s">
        <v>125</v>
      </c>
      <c r="BM157" s="23" t="s">
        <v>224</v>
      </c>
    </row>
    <row r="158" spans="2:65" s="11" customFormat="1">
      <c r="B158" s="199"/>
      <c r="C158" s="200"/>
      <c r="D158" s="201" t="s">
        <v>127</v>
      </c>
      <c r="E158" s="202" t="s">
        <v>21</v>
      </c>
      <c r="F158" s="203" t="s">
        <v>225</v>
      </c>
      <c r="G158" s="200"/>
      <c r="H158" s="204" t="s">
        <v>21</v>
      </c>
      <c r="I158" s="205"/>
      <c r="J158" s="200"/>
      <c r="K158" s="200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127</v>
      </c>
      <c r="AU158" s="210" t="s">
        <v>83</v>
      </c>
      <c r="AV158" s="11" t="s">
        <v>76</v>
      </c>
      <c r="AW158" s="11" t="s">
        <v>35</v>
      </c>
      <c r="AX158" s="11" t="s">
        <v>71</v>
      </c>
      <c r="AY158" s="210" t="s">
        <v>117</v>
      </c>
    </row>
    <row r="159" spans="2:65" s="12" customFormat="1">
      <c r="B159" s="211"/>
      <c r="C159" s="212"/>
      <c r="D159" s="201" t="s">
        <v>127</v>
      </c>
      <c r="E159" s="213" t="s">
        <v>21</v>
      </c>
      <c r="F159" s="214" t="s">
        <v>226</v>
      </c>
      <c r="G159" s="212"/>
      <c r="H159" s="215">
        <v>12.5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127</v>
      </c>
      <c r="AU159" s="221" t="s">
        <v>83</v>
      </c>
      <c r="AV159" s="12" t="s">
        <v>83</v>
      </c>
      <c r="AW159" s="12" t="s">
        <v>35</v>
      </c>
      <c r="AX159" s="12" t="s">
        <v>71</v>
      </c>
      <c r="AY159" s="221" t="s">
        <v>117</v>
      </c>
    </row>
    <row r="160" spans="2:65" s="13" customFormat="1">
      <c r="B160" s="222"/>
      <c r="C160" s="223"/>
      <c r="D160" s="224" t="s">
        <v>127</v>
      </c>
      <c r="E160" s="225" t="s">
        <v>21</v>
      </c>
      <c r="F160" s="226" t="s">
        <v>130</v>
      </c>
      <c r="G160" s="223"/>
      <c r="H160" s="227">
        <v>12.5</v>
      </c>
      <c r="I160" s="228"/>
      <c r="J160" s="223"/>
      <c r="K160" s="223"/>
      <c r="L160" s="229"/>
      <c r="M160" s="230"/>
      <c r="N160" s="231"/>
      <c r="O160" s="231"/>
      <c r="P160" s="231"/>
      <c r="Q160" s="231"/>
      <c r="R160" s="231"/>
      <c r="S160" s="231"/>
      <c r="T160" s="232"/>
      <c r="AT160" s="233" t="s">
        <v>127</v>
      </c>
      <c r="AU160" s="233" t="s">
        <v>83</v>
      </c>
      <c r="AV160" s="13" t="s">
        <v>125</v>
      </c>
      <c r="AW160" s="13" t="s">
        <v>35</v>
      </c>
      <c r="AX160" s="13" t="s">
        <v>76</v>
      </c>
      <c r="AY160" s="233" t="s">
        <v>117</v>
      </c>
    </row>
    <row r="161" spans="2:65" s="1" customFormat="1" ht="31.5" customHeight="1">
      <c r="B161" s="40"/>
      <c r="C161" s="187" t="s">
        <v>227</v>
      </c>
      <c r="D161" s="187" t="s">
        <v>120</v>
      </c>
      <c r="E161" s="188" t="s">
        <v>228</v>
      </c>
      <c r="F161" s="189" t="s">
        <v>229</v>
      </c>
      <c r="G161" s="190" t="s">
        <v>230</v>
      </c>
      <c r="H161" s="191">
        <v>1</v>
      </c>
      <c r="I161" s="192"/>
      <c r="J161" s="193">
        <f>ROUND(I161*H161,2)</f>
        <v>0</v>
      </c>
      <c r="K161" s="189" t="s">
        <v>124</v>
      </c>
      <c r="L161" s="60"/>
      <c r="M161" s="194" t="s">
        <v>21</v>
      </c>
      <c r="N161" s="195" t="s">
        <v>42</v>
      </c>
      <c r="O161" s="41"/>
      <c r="P161" s="196">
        <f>O161*H161</f>
        <v>0</v>
      </c>
      <c r="Q161" s="196">
        <v>1.5469999999999999E-2</v>
      </c>
      <c r="R161" s="196">
        <f>Q161*H161</f>
        <v>1.5469999999999999E-2</v>
      </c>
      <c r="S161" s="196">
        <v>0</v>
      </c>
      <c r="T161" s="197">
        <f>S161*H161</f>
        <v>0</v>
      </c>
      <c r="AR161" s="23" t="s">
        <v>125</v>
      </c>
      <c r="AT161" s="23" t="s">
        <v>120</v>
      </c>
      <c r="AU161" s="23" t="s">
        <v>83</v>
      </c>
      <c r="AY161" s="23" t="s">
        <v>117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23" t="s">
        <v>76</v>
      </c>
      <c r="BK161" s="198">
        <f>ROUND(I161*H161,2)</f>
        <v>0</v>
      </c>
      <c r="BL161" s="23" t="s">
        <v>125</v>
      </c>
      <c r="BM161" s="23" t="s">
        <v>231</v>
      </c>
    </row>
    <row r="162" spans="2:65" s="11" customFormat="1">
      <c r="B162" s="199"/>
      <c r="C162" s="200"/>
      <c r="D162" s="201" t="s">
        <v>127</v>
      </c>
      <c r="E162" s="202" t="s">
        <v>21</v>
      </c>
      <c r="F162" s="203" t="s">
        <v>225</v>
      </c>
      <c r="G162" s="200"/>
      <c r="H162" s="204" t="s">
        <v>21</v>
      </c>
      <c r="I162" s="205"/>
      <c r="J162" s="200"/>
      <c r="K162" s="200"/>
      <c r="L162" s="206"/>
      <c r="M162" s="207"/>
      <c r="N162" s="208"/>
      <c r="O162" s="208"/>
      <c r="P162" s="208"/>
      <c r="Q162" s="208"/>
      <c r="R162" s="208"/>
      <c r="S162" s="208"/>
      <c r="T162" s="209"/>
      <c r="AT162" s="210" t="s">
        <v>127</v>
      </c>
      <c r="AU162" s="210" t="s">
        <v>83</v>
      </c>
      <c r="AV162" s="11" t="s">
        <v>76</v>
      </c>
      <c r="AW162" s="11" t="s">
        <v>35</v>
      </c>
      <c r="AX162" s="11" t="s">
        <v>71</v>
      </c>
      <c r="AY162" s="210" t="s">
        <v>117</v>
      </c>
    </row>
    <row r="163" spans="2:65" s="12" customFormat="1">
      <c r="B163" s="211"/>
      <c r="C163" s="212"/>
      <c r="D163" s="201" t="s">
        <v>127</v>
      </c>
      <c r="E163" s="213" t="s">
        <v>21</v>
      </c>
      <c r="F163" s="214" t="s">
        <v>76</v>
      </c>
      <c r="G163" s="212"/>
      <c r="H163" s="215">
        <v>1</v>
      </c>
      <c r="I163" s="216"/>
      <c r="J163" s="212"/>
      <c r="K163" s="212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127</v>
      </c>
      <c r="AU163" s="221" t="s">
        <v>83</v>
      </c>
      <c r="AV163" s="12" t="s">
        <v>83</v>
      </c>
      <c r="AW163" s="12" t="s">
        <v>35</v>
      </c>
      <c r="AX163" s="12" t="s">
        <v>71</v>
      </c>
      <c r="AY163" s="221" t="s">
        <v>117</v>
      </c>
    </row>
    <row r="164" spans="2:65" s="13" customFormat="1">
      <c r="B164" s="222"/>
      <c r="C164" s="223"/>
      <c r="D164" s="224" t="s">
        <v>127</v>
      </c>
      <c r="E164" s="225" t="s">
        <v>21</v>
      </c>
      <c r="F164" s="226" t="s">
        <v>130</v>
      </c>
      <c r="G164" s="223"/>
      <c r="H164" s="227">
        <v>1</v>
      </c>
      <c r="I164" s="228"/>
      <c r="J164" s="223"/>
      <c r="K164" s="223"/>
      <c r="L164" s="229"/>
      <c r="M164" s="230"/>
      <c r="N164" s="231"/>
      <c r="O164" s="231"/>
      <c r="P164" s="231"/>
      <c r="Q164" s="231"/>
      <c r="R164" s="231"/>
      <c r="S164" s="231"/>
      <c r="T164" s="232"/>
      <c r="AT164" s="233" t="s">
        <v>127</v>
      </c>
      <c r="AU164" s="233" t="s">
        <v>83</v>
      </c>
      <c r="AV164" s="13" t="s">
        <v>125</v>
      </c>
      <c r="AW164" s="13" t="s">
        <v>35</v>
      </c>
      <c r="AX164" s="13" t="s">
        <v>76</v>
      </c>
      <c r="AY164" s="233" t="s">
        <v>117</v>
      </c>
    </row>
    <row r="165" spans="2:65" s="1" customFormat="1" ht="22.5" customHeight="1">
      <c r="B165" s="40"/>
      <c r="C165" s="239" t="s">
        <v>232</v>
      </c>
      <c r="D165" s="239" t="s">
        <v>233</v>
      </c>
      <c r="E165" s="240" t="s">
        <v>234</v>
      </c>
      <c r="F165" s="241" t="s">
        <v>235</v>
      </c>
      <c r="G165" s="242" t="s">
        <v>230</v>
      </c>
      <c r="H165" s="243">
        <v>1</v>
      </c>
      <c r="I165" s="244"/>
      <c r="J165" s="245">
        <f>ROUND(I165*H165,2)</f>
        <v>0</v>
      </c>
      <c r="K165" s="241" t="s">
        <v>124</v>
      </c>
      <c r="L165" s="246"/>
      <c r="M165" s="247" t="s">
        <v>21</v>
      </c>
      <c r="N165" s="248" t="s">
        <v>42</v>
      </c>
      <c r="O165" s="41"/>
      <c r="P165" s="196">
        <f>O165*H165</f>
        <v>0</v>
      </c>
      <c r="Q165" s="196">
        <v>2.2000000000000001E-3</v>
      </c>
      <c r="R165" s="196">
        <f>Q165*H165</f>
        <v>2.2000000000000001E-3</v>
      </c>
      <c r="S165" s="196">
        <v>0</v>
      </c>
      <c r="T165" s="197">
        <f>S165*H165</f>
        <v>0</v>
      </c>
      <c r="AR165" s="23" t="s">
        <v>177</v>
      </c>
      <c r="AT165" s="23" t="s">
        <v>233</v>
      </c>
      <c r="AU165" s="23" t="s">
        <v>83</v>
      </c>
      <c r="AY165" s="23" t="s">
        <v>117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23" t="s">
        <v>76</v>
      </c>
      <c r="BK165" s="198">
        <f>ROUND(I165*H165,2)</f>
        <v>0</v>
      </c>
      <c r="BL165" s="23" t="s">
        <v>125</v>
      </c>
      <c r="BM165" s="23" t="s">
        <v>236</v>
      </c>
    </row>
    <row r="166" spans="2:65" s="1" customFormat="1" ht="31.5" customHeight="1">
      <c r="B166" s="40"/>
      <c r="C166" s="187" t="s">
        <v>237</v>
      </c>
      <c r="D166" s="187" t="s">
        <v>120</v>
      </c>
      <c r="E166" s="188" t="s">
        <v>238</v>
      </c>
      <c r="F166" s="189" t="s">
        <v>239</v>
      </c>
      <c r="G166" s="190" t="s">
        <v>133</v>
      </c>
      <c r="H166" s="191">
        <v>2.56</v>
      </c>
      <c r="I166" s="192"/>
      <c r="J166" s="193">
        <f>ROUND(I166*H166,2)</f>
        <v>0</v>
      </c>
      <c r="K166" s="189" t="s">
        <v>124</v>
      </c>
      <c r="L166" s="60"/>
      <c r="M166" s="194" t="s">
        <v>21</v>
      </c>
      <c r="N166" s="195" t="s">
        <v>42</v>
      </c>
      <c r="O166" s="41"/>
      <c r="P166" s="196">
        <f>O166*H166</f>
        <v>0</v>
      </c>
      <c r="Q166" s="196">
        <v>0</v>
      </c>
      <c r="R166" s="196">
        <f>Q166*H166</f>
        <v>0</v>
      </c>
      <c r="S166" s="196">
        <v>7.4999999999999997E-2</v>
      </c>
      <c r="T166" s="197">
        <f>S166*H166</f>
        <v>0.192</v>
      </c>
      <c r="AR166" s="23" t="s">
        <v>125</v>
      </c>
      <c r="AT166" s="23" t="s">
        <v>120</v>
      </c>
      <c r="AU166" s="23" t="s">
        <v>83</v>
      </c>
      <c r="AY166" s="23" t="s">
        <v>117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23" t="s">
        <v>76</v>
      </c>
      <c r="BK166" s="198">
        <f>ROUND(I166*H166,2)</f>
        <v>0</v>
      </c>
      <c r="BL166" s="23" t="s">
        <v>125</v>
      </c>
      <c r="BM166" s="23" t="s">
        <v>240</v>
      </c>
    </row>
    <row r="167" spans="2:65" s="11" customFormat="1">
      <c r="B167" s="199"/>
      <c r="C167" s="200"/>
      <c r="D167" s="201" t="s">
        <v>127</v>
      </c>
      <c r="E167" s="202" t="s">
        <v>21</v>
      </c>
      <c r="F167" s="203" t="s">
        <v>241</v>
      </c>
      <c r="G167" s="200"/>
      <c r="H167" s="204" t="s">
        <v>21</v>
      </c>
      <c r="I167" s="205"/>
      <c r="J167" s="200"/>
      <c r="K167" s="200"/>
      <c r="L167" s="206"/>
      <c r="M167" s="207"/>
      <c r="N167" s="208"/>
      <c r="O167" s="208"/>
      <c r="P167" s="208"/>
      <c r="Q167" s="208"/>
      <c r="R167" s="208"/>
      <c r="S167" s="208"/>
      <c r="T167" s="209"/>
      <c r="AT167" s="210" t="s">
        <v>127</v>
      </c>
      <c r="AU167" s="210" t="s">
        <v>83</v>
      </c>
      <c r="AV167" s="11" t="s">
        <v>76</v>
      </c>
      <c r="AW167" s="11" t="s">
        <v>35</v>
      </c>
      <c r="AX167" s="11" t="s">
        <v>71</v>
      </c>
      <c r="AY167" s="210" t="s">
        <v>117</v>
      </c>
    </row>
    <row r="168" spans="2:65" s="12" customFormat="1">
      <c r="B168" s="211"/>
      <c r="C168" s="212"/>
      <c r="D168" s="201" t="s">
        <v>127</v>
      </c>
      <c r="E168" s="213" t="s">
        <v>21</v>
      </c>
      <c r="F168" s="214" t="s">
        <v>242</v>
      </c>
      <c r="G168" s="212"/>
      <c r="H168" s="215">
        <v>2.56</v>
      </c>
      <c r="I168" s="216"/>
      <c r="J168" s="212"/>
      <c r="K168" s="212"/>
      <c r="L168" s="217"/>
      <c r="M168" s="218"/>
      <c r="N168" s="219"/>
      <c r="O168" s="219"/>
      <c r="P168" s="219"/>
      <c r="Q168" s="219"/>
      <c r="R168" s="219"/>
      <c r="S168" s="219"/>
      <c r="T168" s="220"/>
      <c r="AT168" s="221" t="s">
        <v>127</v>
      </c>
      <c r="AU168" s="221" t="s">
        <v>83</v>
      </c>
      <c r="AV168" s="12" t="s">
        <v>83</v>
      </c>
      <c r="AW168" s="12" t="s">
        <v>35</v>
      </c>
      <c r="AX168" s="12" t="s">
        <v>71</v>
      </c>
      <c r="AY168" s="221" t="s">
        <v>117</v>
      </c>
    </row>
    <row r="169" spans="2:65" s="13" customFormat="1">
      <c r="B169" s="222"/>
      <c r="C169" s="223"/>
      <c r="D169" s="224" t="s">
        <v>127</v>
      </c>
      <c r="E169" s="225" t="s">
        <v>21</v>
      </c>
      <c r="F169" s="226" t="s">
        <v>130</v>
      </c>
      <c r="G169" s="223"/>
      <c r="H169" s="227">
        <v>2.56</v>
      </c>
      <c r="I169" s="228"/>
      <c r="J169" s="223"/>
      <c r="K169" s="223"/>
      <c r="L169" s="229"/>
      <c r="M169" s="230"/>
      <c r="N169" s="231"/>
      <c r="O169" s="231"/>
      <c r="P169" s="231"/>
      <c r="Q169" s="231"/>
      <c r="R169" s="231"/>
      <c r="S169" s="231"/>
      <c r="T169" s="232"/>
      <c r="AT169" s="233" t="s">
        <v>127</v>
      </c>
      <c r="AU169" s="233" t="s">
        <v>83</v>
      </c>
      <c r="AV169" s="13" t="s">
        <v>125</v>
      </c>
      <c r="AW169" s="13" t="s">
        <v>35</v>
      </c>
      <c r="AX169" s="13" t="s">
        <v>76</v>
      </c>
      <c r="AY169" s="233" t="s">
        <v>117</v>
      </c>
    </row>
    <row r="170" spans="2:65" s="1" customFormat="1" ht="31.5" customHeight="1">
      <c r="B170" s="40"/>
      <c r="C170" s="187" t="s">
        <v>9</v>
      </c>
      <c r="D170" s="187" t="s">
        <v>120</v>
      </c>
      <c r="E170" s="188" t="s">
        <v>243</v>
      </c>
      <c r="F170" s="189" t="s">
        <v>244</v>
      </c>
      <c r="G170" s="190" t="s">
        <v>133</v>
      </c>
      <c r="H170" s="191">
        <v>5.43</v>
      </c>
      <c r="I170" s="192"/>
      <c r="J170" s="193">
        <f>ROUND(I170*H170,2)</f>
        <v>0</v>
      </c>
      <c r="K170" s="189" t="s">
        <v>124</v>
      </c>
      <c r="L170" s="60"/>
      <c r="M170" s="194" t="s">
        <v>21</v>
      </c>
      <c r="N170" s="195" t="s">
        <v>42</v>
      </c>
      <c r="O170" s="41"/>
      <c r="P170" s="196">
        <f>O170*H170</f>
        <v>0</v>
      </c>
      <c r="Q170" s="196">
        <v>0</v>
      </c>
      <c r="R170" s="196">
        <f>Q170*H170</f>
        <v>0</v>
      </c>
      <c r="S170" s="196">
        <v>6.2E-2</v>
      </c>
      <c r="T170" s="197">
        <f>S170*H170</f>
        <v>0.33665999999999996</v>
      </c>
      <c r="AR170" s="23" t="s">
        <v>125</v>
      </c>
      <c r="AT170" s="23" t="s">
        <v>120</v>
      </c>
      <c r="AU170" s="23" t="s">
        <v>83</v>
      </c>
      <c r="AY170" s="23" t="s">
        <v>117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23" t="s">
        <v>76</v>
      </c>
      <c r="BK170" s="198">
        <f>ROUND(I170*H170,2)</f>
        <v>0</v>
      </c>
      <c r="BL170" s="23" t="s">
        <v>125</v>
      </c>
      <c r="BM170" s="23" t="s">
        <v>245</v>
      </c>
    </row>
    <row r="171" spans="2:65" s="11" customFormat="1">
      <c r="B171" s="199"/>
      <c r="C171" s="200"/>
      <c r="D171" s="201" t="s">
        <v>127</v>
      </c>
      <c r="E171" s="202" t="s">
        <v>21</v>
      </c>
      <c r="F171" s="203" t="s">
        <v>246</v>
      </c>
      <c r="G171" s="200"/>
      <c r="H171" s="204" t="s">
        <v>21</v>
      </c>
      <c r="I171" s="205"/>
      <c r="J171" s="200"/>
      <c r="K171" s="200"/>
      <c r="L171" s="206"/>
      <c r="M171" s="207"/>
      <c r="N171" s="208"/>
      <c r="O171" s="208"/>
      <c r="P171" s="208"/>
      <c r="Q171" s="208"/>
      <c r="R171" s="208"/>
      <c r="S171" s="208"/>
      <c r="T171" s="209"/>
      <c r="AT171" s="210" t="s">
        <v>127</v>
      </c>
      <c r="AU171" s="210" t="s">
        <v>83</v>
      </c>
      <c r="AV171" s="11" t="s">
        <v>76</v>
      </c>
      <c r="AW171" s="11" t="s">
        <v>35</v>
      </c>
      <c r="AX171" s="11" t="s">
        <v>71</v>
      </c>
      <c r="AY171" s="210" t="s">
        <v>117</v>
      </c>
    </row>
    <row r="172" spans="2:65" s="12" customFormat="1">
      <c r="B172" s="211"/>
      <c r="C172" s="212"/>
      <c r="D172" s="201" t="s">
        <v>127</v>
      </c>
      <c r="E172" s="213" t="s">
        <v>21</v>
      </c>
      <c r="F172" s="214" t="s">
        <v>247</v>
      </c>
      <c r="G172" s="212"/>
      <c r="H172" s="215">
        <v>5.43</v>
      </c>
      <c r="I172" s="216"/>
      <c r="J172" s="212"/>
      <c r="K172" s="212"/>
      <c r="L172" s="217"/>
      <c r="M172" s="218"/>
      <c r="N172" s="219"/>
      <c r="O172" s="219"/>
      <c r="P172" s="219"/>
      <c r="Q172" s="219"/>
      <c r="R172" s="219"/>
      <c r="S172" s="219"/>
      <c r="T172" s="220"/>
      <c r="AT172" s="221" t="s">
        <v>127</v>
      </c>
      <c r="AU172" s="221" t="s">
        <v>83</v>
      </c>
      <c r="AV172" s="12" t="s">
        <v>83</v>
      </c>
      <c r="AW172" s="12" t="s">
        <v>35</v>
      </c>
      <c r="AX172" s="12" t="s">
        <v>71</v>
      </c>
      <c r="AY172" s="221" t="s">
        <v>117</v>
      </c>
    </row>
    <row r="173" spans="2:65" s="13" customFormat="1">
      <c r="B173" s="222"/>
      <c r="C173" s="223"/>
      <c r="D173" s="224" t="s">
        <v>127</v>
      </c>
      <c r="E173" s="225" t="s">
        <v>21</v>
      </c>
      <c r="F173" s="226" t="s">
        <v>130</v>
      </c>
      <c r="G173" s="223"/>
      <c r="H173" s="227">
        <v>5.43</v>
      </c>
      <c r="I173" s="228"/>
      <c r="J173" s="223"/>
      <c r="K173" s="223"/>
      <c r="L173" s="229"/>
      <c r="M173" s="230"/>
      <c r="N173" s="231"/>
      <c r="O173" s="231"/>
      <c r="P173" s="231"/>
      <c r="Q173" s="231"/>
      <c r="R173" s="231"/>
      <c r="S173" s="231"/>
      <c r="T173" s="232"/>
      <c r="AT173" s="233" t="s">
        <v>127</v>
      </c>
      <c r="AU173" s="233" t="s">
        <v>83</v>
      </c>
      <c r="AV173" s="13" t="s">
        <v>125</v>
      </c>
      <c r="AW173" s="13" t="s">
        <v>35</v>
      </c>
      <c r="AX173" s="13" t="s">
        <v>76</v>
      </c>
      <c r="AY173" s="233" t="s">
        <v>117</v>
      </c>
    </row>
    <row r="174" spans="2:65" s="1" customFormat="1" ht="44.25" customHeight="1">
      <c r="B174" s="40"/>
      <c r="C174" s="187" t="s">
        <v>248</v>
      </c>
      <c r="D174" s="187" t="s">
        <v>120</v>
      </c>
      <c r="E174" s="188" t="s">
        <v>249</v>
      </c>
      <c r="F174" s="189" t="s">
        <v>250</v>
      </c>
      <c r="G174" s="190" t="s">
        <v>230</v>
      </c>
      <c r="H174" s="191">
        <v>2</v>
      </c>
      <c r="I174" s="192"/>
      <c r="J174" s="193">
        <f>ROUND(I174*H174,2)</f>
        <v>0</v>
      </c>
      <c r="K174" s="189" t="s">
        <v>124</v>
      </c>
      <c r="L174" s="60"/>
      <c r="M174" s="194" t="s">
        <v>21</v>
      </c>
      <c r="N174" s="195" t="s">
        <v>42</v>
      </c>
      <c r="O174" s="41"/>
      <c r="P174" s="196">
        <f>O174*H174</f>
        <v>0</v>
      </c>
      <c r="Q174" s="196">
        <v>0</v>
      </c>
      <c r="R174" s="196">
        <f>Q174*H174</f>
        <v>0</v>
      </c>
      <c r="S174" s="196">
        <v>2.5000000000000001E-2</v>
      </c>
      <c r="T174" s="197">
        <f>S174*H174</f>
        <v>0.05</v>
      </c>
      <c r="AR174" s="23" t="s">
        <v>125</v>
      </c>
      <c r="AT174" s="23" t="s">
        <v>120</v>
      </c>
      <c r="AU174" s="23" t="s">
        <v>83</v>
      </c>
      <c r="AY174" s="23" t="s">
        <v>117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23" t="s">
        <v>76</v>
      </c>
      <c r="BK174" s="198">
        <f>ROUND(I174*H174,2)</f>
        <v>0</v>
      </c>
      <c r="BL174" s="23" t="s">
        <v>125</v>
      </c>
      <c r="BM174" s="23" t="s">
        <v>251</v>
      </c>
    </row>
    <row r="175" spans="2:65" s="11" customFormat="1">
      <c r="B175" s="199"/>
      <c r="C175" s="200"/>
      <c r="D175" s="201" t="s">
        <v>127</v>
      </c>
      <c r="E175" s="202" t="s">
        <v>21</v>
      </c>
      <c r="F175" s="203" t="s">
        <v>252</v>
      </c>
      <c r="G175" s="200"/>
      <c r="H175" s="204" t="s">
        <v>21</v>
      </c>
      <c r="I175" s="205"/>
      <c r="J175" s="200"/>
      <c r="K175" s="200"/>
      <c r="L175" s="206"/>
      <c r="M175" s="207"/>
      <c r="N175" s="208"/>
      <c r="O175" s="208"/>
      <c r="P175" s="208"/>
      <c r="Q175" s="208"/>
      <c r="R175" s="208"/>
      <c r="S175" s="208"/>
      <c r="T175" s="209"/>
      <c r="AT175" s="210" t="s">
        <v>127</v>
      </c>
      <c r="AU175" s="210" t="s">
        <v>83</v>
      </c>
      <c r="AV175" s="11" t="s">
        <v>76</v>
      </c>
      <c r="AW175" s="11" t="s">
        <v>35</v>
      </c>
      <c r="AX175" s="11" t="s">
        <v>71</v>
      </c>
      <c r="AY175" s="210" t="s">
        <v>117</v>
      </c>
    </row>
    <row r="176" spans="2:65" s="12" customFormat="1">
      <c r="B176" s="211"/>
      <c r="C176" s="212"/>
      <c r="D176" s="201" t="s">
        <v>127</v>
      </c>
      <c r="E176" s="213" t="s">
        <v>21</v>
      </c>
      <c r="F176" s="214" t="s">
        <v>76</v>
      </c>
      <c r="G176" s="212"/>
      <c r="H176" s="215">
        <v>1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127</v>
      </c>
      <c r="AU176" s="221" t="s">
        <v>83</v>
      </c>
      <c r="AV176" s="12" t="s">
        <v>83</v>
      </c>
      <c r="AW176" s="12" t="s">
        <v>35</v>
      </c>
      <c r="AX176" s="12" t="s">
        <v>71</v>
      </c>
      <c r="AY176" s="221" t="s">
        <v>117</v>
      </c>
    </row>
    <row r="177" spans="2:65" s="11" customFormat="1">
      <c r="B177" s="199"/>
      <c r="C177" s="200"/>
      <c r="D177" s="201" t="s">
        <v>127</v>
      </c>
      <c r="E177" s="202" t="s">
        <v>21</v>
      </c>
      <c r="F177" s="203" t="s">
        <v>253</v>
      </c>
      <c r="G177" s="200"/>
      <c r="H177" s="204" t="s">
        <v>21</v>
      </c>
      <c r="I177" s="205"/>
      <c r="J177" s="200"/>
      <c r="K177" s="200"/>
      <c r="L177" s="206"/>
      <c r="M177" s="207"/>
      <c r="N177" s="208"/>
      <c r="O177" s="208"/>
      <c r="P177" s="208"/>
      <c r="Q177" s="208"/>
      <c r="R177" s="208"/>
      <c r="S177" s="208"/>
      <c r="T177" s="209"/>
      <c r="AT177" s="210" t="s">
        <v>127</v>
      </c>
      <c r="AU177" s="210" t="s">
        <v>83</v>
      </c>
      <c r="AV177" s="11" t="s">
        <v>76</v>
      </c>
      <c r="AW177" s="11" t="s">
        <v>35</v>
      </c>
      <c r="AX177" s="11" t="s">
        <v>71</v>
      </c>
      <c r="AY177" s="210" t="s">
        <v>117</v>
      </c>
    </row>
    <row r="178" spans="2:65" s="12" customFormat="1">
      <c r="B178" s="211"/>
      <c r="C178" s="212"/>
      <c r="D178" s="201" t="s">
        <v>127</v>
      </c>
      <c r="E178" s="213" t="s">
        <v>21</v>
      </c>
      <c r="F178" s="214" t="s">
        <v>76</v>
      </c>
      <c r="G178" s="212"/>
      <c r="H178" s="215">
        <v>1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127</v>
      </c>
      <c r="AU178" s="221" t="s">
        <v>83</v>
      </c>
      <c r="AV178" s="12" t="s">
        <v>83</v>
      </c>
      <c r="AW178" s="12" t="s">
        <v>35</v>
      </c>
      <c r="AX178" s="12" t="s">
        <v>71</v>
      </c>
      <c r="AY178" s="221" t="s">
        <v>117</v>
      </c>
    </row>
    <row r="179" spans="2:65" s="13" customFormat="1">
      <c r="B179" s="222"/>
      <c r="C179" s="223"/>
      <c r="D179" s="224" t="s">
        <v>127</v>
      </c>
      <c r="E179" s="225" t="s">
        <v>21</v>
      </c>
      <c r="F179" s="226" t="s">
        <v>130</v>
      </c>
      <c r="G179" s="223"/>
      <c r="H179" s="227">
        <v>2</v>
      </c>
      <c r="I179" s="228"/>
      <c r="J179" s="223"/>
      <c r="K179" s="223"/>
      <c r="L179" s="229"/>
      <c r="M179" s="230"/>
      <c r="N179" s="231"/>
      <c r="O179" s="231"/>
      <c r="P179" s="231"/>
      <c r="Q179" s="231"/>
      <c r="R179" s="231"/>
      <c r="S179" s="231"/>
      <c r="T179" s="232"/>
      <c r="AT179" s="233" t="s">
        <v>127</v>
      </c>
      <c r="AU179" s="233" t="s">
        <v>83</v>
      </c>
      <c r="AV179" s="13" t="s">
        <v>125</v>
      </c>
      <c r="AW179" s="13" t="s">
        <v>35</v>
      </c>
      <c r="AX179" s="13" t="s">
        <v>76</v>
      </c>
      <c r="AY179" s="233" t="s">
        <v>117</v>
      </c>
    </row>
    <row r="180" spans="2:65" s="1" customFormat="1" ht="31.5" customHeight="1">
      <c r="B180" s="40"/>
      <c r="C180" s="187" t="s">
        <v>254</v>
      </c>
      <c r="D180" s="187" t="s">
        <v>120</v>
      </c>
      <c r="E180" s="188" t="s">
        <v>255</v>
      </c>
      <c r="F180" s="189" t="s">
        <v>256</v>
      </c>
      <c r="G180" s="190" t="s">
        <v>147</v>
      </c>
      <c r="H180" s="191">
        <v>12.5</v>
      </c>
      <c r="I180" s="192"/>
      <c r="J180" s="193">
        <f>ROUND(I180*H180,2)</f>
        <v>0</v>
      </c>
      <c r="K180" s="189" t="s">
        <v>124</v>
      </c>
      <c r="L180" s="60"/>
      <c r="M180" s="194" t="s">
        <v>21</v>
      </c>
      <c r="N180" s="195" t="s">
        <v>42</v>
      </c>
      <c r="O180" s="41"/>
      <c r="P180" s="196">
        <f>O180*H180</f>
        <v>0</v>
      </c>
      <c r="Q180" s="196">
        <v>0</v>
      </c>
      <c r="R180" s="196">
        <f>Q180*H180</f>
        <v>0</v>
      </c>
      <c r="S180" s="196">
        <v>4.8000000000000001E-2</v>
      </c>
      <c r="T180" s="197">
        <f>S180*H180</f>
        <v>0.6</v>
      </c>
      <c r="AR180" s="23" t="s">
        <v>125</v>
      </c>
      <c r="AT180" s="23" t="s">
        <v>120</v>
      </c>
      <c r="AU180" s="23" t="s">
        <v>83</v>
      </c>
      <c r="AY180" s="23" t="s">
        <v>117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23" t="s">
        <v>76</v>
      </c>
      <c r="BK180" s="198">
        <f>ROUND(I180*H180,2)</f>
        <v>0</v>
      </c>
      <c r="BL180" s="23" t="s">
        <v>125</v>
      </c>
      <c r="BM180" s="23" t="s">
        <v>257</v>
      </c>
    </row>
    <row r="181" spans="2:65" s="11" customFormat="1">
      <c r="B181" s="199"/>
      <c r="C181" s="200"/>
      <c r="D181" s="201" t="s">
        <v>127</v>
      </c>
      <c r="E181" s="202" t="s">
        <v>21</v>
      </c>
      <c r="F181" s="203" t="s">
        <v>225</v>
      </c>
      <c r="G181" s="200"/>
      <c r="H181" s="204" t="s">
        <v>21</v>
      </c>
      <c r="I181" s="205"/>
      <c r="J181" s="200"/>
      <c r="K181" s="200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127</v>
      </c>
      <c r="AU181" s="210" t="s">
        <v>83</v>
      </c>
      <c r="AV181" s="11" t="s">
        <v>76</v>
      </c>
      <c r="AW181" s="11" t="s">
        <v>35</v>
      </c>
      <c r="AX181" s="11" t="s">
        <v>71</v>
      </c>
      <c r="AY181" s="210" t="s">
        <v>117</v>
      </c>
    </row>
    <row r="182" spans="2:65" s="12" customFormat="1">
      <c r="B182" s="211"/>
      <c r="C182" s="212"/>
      <c r="D182" s="201" t="s">
        <v>127</v>
      </c>
      <c r="E182" s="213" t="s">
        <v>21</v>
      </c>
      <c r="F182" s="214" t="s">
        <v>226</v>
      </c>
      <c r="G182" s="212"/>
      <c r="H182" s="215">
        <v>12.5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127</v>
      </c>
      <c r="AU182" s="221" t="s">
        <v>83</v>
      </c>
      <c r="AV182" s="12" t="s">
        <v>83</v>
      </c>
      <c r="AW182" s="12" t="s">
        <v>35</v>
      </c>
      <c r="AX182" s="12" t="s">
        <v>71</v>
      </c>
      <c r="AY182" s="221" t="s">
        <v>117</v>
      </c>
    </row>
    <row r="183" spans="2:65" s="13" customFormat="1">
      <c r="B183" s="222"/>
      <c r="C183" s="223"/>
      <c r="D183" s="224" t="s">
        <v>127</v>
      </c>
      <c r="E183" s="225" t="s">
        <v>21</v>
      </c>
      <c r="F183" s="226" t="s">
        <v>130</v>
      </c>
      <c r="G183" s="223"/>
      <c r="H183" s="227">
        <v>12.5</v>
      </c>
      <c r="I183" s="228"/>
      <c r="J183" s="223"/>
      <c r="K183" s="223"/>
      <c r="L183" s="229"/>
      <c r="M183" s="230"/>
      <c r="N183" s="231"/>
      <c r="O183" s="231"/>
      <c r="P183" s="231"/>
      <c r="Q183" s="231"/>
      <c r="R183" s="231"/>
      <c r="S183" s="231"/>
      <c r="T183" s="232"/>
      <c r="AT183" s="233" t="s">
        <v>127</v>
      </c>
      <c r="AU183" s="233" t="s">
        <v>83</v>
      </c>
      <c r="AV183" s="13" t="s">
        <v>125</v>
      </c>
      <c r="AW183" s="13" t="s">
        <v>35</v>
      </c>
      <c r="AX183" s="13" t="s">
        <v>76</v>
      </c>
      <c r="AY183" s="233" t="s">
        <v>117</v>
      </c>
    </row>
    <row r="184" spans="2:65" s="1" customFormat="1" ht="31.5" customHeight="1">
      <c r="B184" s="40"/>
      <c r="C184" s="187" t="s">
        <v>258</v>
      </c>
      <c r="D184" s="187" t="s">
        <v>120</v>
      </c>
      <c r="E184" s="188" t="s">
        <v>259</v>
      </c>
      <c r="F184" s="189" t="s">
        <v>260</v>
      </c>
      <c r="G184" s="190" t="s">
        <v>133</v>
      </c>
      <c r="H184" s="191">
        <v>93.483999999999995</v>
      </c>
      <c r="I184" s="192"/>
      <c r="J184" s="193">
        <f>ROUND(I184*H184,2)</f>
        <v>0</v>
      </c>
      <c r="K184" s="189" t="s">
        <v>124</v>
      </c>
      <c r="L184" s="60"/>
      <c r="M184" s="194" t="s">
        <v>21</v>
      </c>
      <c r="N184" s="195" t="s">
        <v>42</v>
      </c>
      <c r="O184" s="41"/>
      <c r="P184" s="196">
        <f>O184*H184</f>
        <v>0</v>
      </c>
      <c r="Q184" s="196">
        <v>0</v>
      </c>
      <c r="R184" s="196">
        <f>Q184*H184</f>
        <v>0</v>
      </c>
      <c r="S184" s="196">
        <v>1.6E-2</v>
      </c>
      <c r="T184" s="197">
        <f>S184*H184</f>
        <v>1.495744</v>
      </c>
      <c r="AR184" s="23" t="s">
        <v>125</v>
      </c>
      <c r="AT184" s="23" t="s">
        <v>120</v>
      </c>
      <c r="AU184" s="23" t="s">
        <v>83</v>
      </c>
      <c r="AY184" s="23" t="s">
        <v>117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23" t="s">
        <v>76</v>
      </c>
      <c r="BK184" s="198">
        <f>ROUND(I184*H184,2)</f>
        <v>0</v>
      </c>
      <c r="BL184" s="23" t="s">
        <v>125</v>
      </c>
      <c r="BM184" s="23" t="s">
        <v>261</v>
      </c>
    </row>
    <row r="185" spans="2:65" s="11" customFormat="1">
      <c r="B185" s="199"/>
      <c r="C185" s="200"/>
      <c r="D185" s="201" t="s">
        <v>127</v>
      </c>
      <c r="E185" s="202" t="s">
        <v>21</v>
      </c>
      <c r="F185" s="203" t="s">
        <v>163</v>
      </c>
      <c r="G185" s="200"/>
      <c r="H185" s="204" t="s">
        <v>21</v>
      </c>
      <c r="I185" s="205"/>
      <c r="J185" s="200"/>
      <c r="K185" s="200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127</v>
      </c>
      <c r="AU185" s="210" t="s">
        <v>83</v>
      </c>
      <c r="AV185" s="11" t="s">
        <v>76</v>
      </c>
      <c r="AW185" s="11" t="s">
        <v>35</v>
      </c>
      <c r="AX185" s="11" t="s">
        <v>71</v>
      </c>
      <c r="AY185" s="210" t="s">
        <v>117</v>
      </c>
    </row>
    <row r="186" spans="2:65" s="11" customFormat="1">
      <c r="B186" s="199"/>
      <c r="C186" s="200"/>
      <c r="D186" s="201" t="s">
        <v>127</v>
      </c>
      <c r="E186" s="202" t="s">
        <v>21</v>
      </c>
      <c r="F186" s="203" t="s">
        <v>164</v>
      </c>
      <c r="G186" s="200"/>
      <c r="H186" s="204" t="s">
        <v>21</v>
      </c>
      <c r="I186" s="205"/>
      <c r="J186" s="200"/>
      <c r="K186" s="200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127</v>
      </c>
      <c r="AU186" s="210" t="s">
        <v>83</v>
      </c>
      <c r="AV186" s="11" t="s">
        <v>76</v>
      </c>
      <c r="AW186" s="11" t="s">
        <v>35</v>
      </c>
      <c r="AX186" s="11" t="s">
        <v>71</v>
      </c>
      <c r="AY186" s="210" t="s">
        <v>117</v>
      </c>
    </row>
    <row r="187" spans="2:65" s="12" customFormat="1">
      <c r="B187" s="211"/>
      <c r="C187" s="212"/>
      <c r="D187" s="201" t="s">
        <v>127</v>
      </c>
      <c r="E187" s="213" t="s">
        <v>21</v>
      </c>
      <c r="F187" s="214" t="s">
        <v>165</v>
      </c>
      <c r="G187" s="212"/>
      <c r="H187" s="215">
        <v>7.24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127</v>
      </c>
      <c r="AU187" s="221" t="s">
        <v>83</v>
      </c>
      <c r="AV187" s="12" t="s">
        <v>83</v>
      </c>
      <c r="AW187" s="12" t="s">
        <v>35</v>
      </c>
      <c r="AX187" s="12" t="s">
        <v>71</v>
      </c>
      <c r="AY187" s="221" t="s">
        <v>117</v>
      </c>
    </row>
    <row r="188" spans="2:65" s="11" customFormat="1">
      <c r="B188" s="199"/>
      <c r="C188" s="200"/>
      <c r="D188" s="201" t="s">
        <v>127</v>
      </c>
      <c r="E188" s="202" t="s">
        <v>21</v>
      </c>
      <c r="F188" s="203" t="s">
        <v>166</v>
      </c>
      <c r="G188" s="200"/>
      <c r="H188" s="204" t="s">
        <v>21</v>
      </c>
      <c r="I188" s="205"/>
      <c r="J188" s="200"/>
      <c r="K188" s="200"/>
      <c r="L188" s="206"/>
      <c r="M188" s="207"/>
      <c r="N188" s="208"/>
      <c r="O188" s="208"/>
      <c r="P188" s="208"/>
      <c r="Q188" s="208"/>
      <c r="R188" s="208"/>
      <c r="S188" s="208"/>
      <c r="T188" s="209"/>
      <c r="AT188" s="210" t="s">
        <v>127</v>
      </c>
      <c r="AU188" s="210" t="s">
        <v>83</v>
      </c>
      <c r="AV188" s="11" t="s">
        <v>76</v>
      </c>
      <c r="AW188" s="11" t="s">
        <v>35</v>
      </c>
      <c r="AX188" s="11" t="s">
        <v>71</v>
      </c>
      <c r="AY188" s="210" t="s">
        <v>117</v>
      </c>
    </row>
    <row r="189" spans="2:65" s="12" customFormat="1">
      <c r="B189" s="211"/>
      <c r="C189" s="212"/>
      <c r="D189" s="201" t="s">
        <v>127</v>
      </c>
      <c r="E189" s="213" t="s">
        <v>21</v>
      </c>
      <c r="F189" s="214" t="s">
        <v>167</v>
      </c>
      <c r="G189" s="212"/>
      <c r="H189" s="215">
        <v>67.44</v>
      </c>
      <c r="I189" s="216"/>
      <c r="J189" s="212"/>
      <c r="K189" s="212"/>
      <c r="L189" s="217"/>
      <c r="M189" s="218"/>
      <c r="N189" s="219"/>
      <c r="O189" s="219"/>
      <c r="P189" s="219"/>
      <c r="Q189" s="219"/>
      <c r="R189" s="219"/>
      <c r="S189" s="219"/>
      <c r="T189" s="220"/>
      <c r="AT189" s="221" t="s">
        <v>127</v>
      </c>
      <c r="AU189" s="221" t="s">
        <v>83</v>
      </c>
      <c r="AV189" s="12" t="s">
        <v>83</v>
      </c>
      <c r="AW189" s="12" t="s">
        <v>35</v>
      </c>
      <c r="AX189" s="12" t="s">
        <v>71</v>
      </c>
      <c r="AY189" s="221" t="s">
        <v>117</v>
      </c>
    </row>
    <row r="190" spans="2:65" s="12" customFormat="1">
      <c r="B190" s="211"/>
      <c r="C190" s="212"/>
      <c r="D190" s="201" t="s">
        <v>127</v>
      </c>
      <c r="E190" s="213" t="s">
        <v>21</v>
      </c>
      <c r="F190" s="214" t="s">
        <v>168</v>
      </c>
      <c r="G190" s="212"/>
      <c r="H190" s="215">
        <v>10.541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127</v>
      </c>
      <c r="AU190" s="221" t="s">
        <v>83</v>
      </c>
      <c r="AV190" s="12" t="s">
        <v>83</v>
      </c>
      <c r="AW190" s="12" t="s">
        <v>35</v>
      </c>
      <c r="AX190" s="12" t="s">
        <v>71</v>
      </c>
      <c r="AY190" s="221" t="s">
        <v>117</v>
      </c>
    </row>
    <row r="191" spans="2:65" s="12" customFormat="1">
      <c r="B191" s="211"/>
      <c r="C191" s="212"/>
      <c r="D191" s="201" t="s">
        <v>127</v>
      </c>
      <c r="E191" s="213" t="s">
        <v>21</v>
      </c>
      <c r="F191" s="214" t="s">
        <v>169</v>
      </c>
      <c r="G191" s="212"/>
      <c r="H191" s="215">
        <v>1.206</v>
      </c>
      <c r="I191" s="216"/>
      <c r="J191" s="212"/>
      <c r="K191" s="212"/>
      <c r="L191" s="217"/>
      <c r="M191" s="218"/>
      <c r="N191" s="219"/>
      <c r="O191" s="219"/>
      <c r="P191" s="219"/>
      <c r="Q191" s="219"/>
      <c r="R191" s="219"/>
      <c r="S191" s="219"/>
      <c r="T191" s="220"/>
      <c r="AT191" s="221" t="s">
        <v>127</v>
      </c>
      <c r="AU191" s="221" t="s">
        <v>83</v>
      </c>
      <c r="AV191" s="12" t="s">
        <v>83</v>
      </c>
      <c r="AW191" s="12" t="s">
        <v>35</v>
      </c>
      <c r="AX191" s="12" t="s">
        <v>71</v>
      </c>
      <c r="AY191" s="221" t="s">
        <v>117</v>
      </c>
    </row>
    <row r="192" spans="2:65" s="12" customFormat="1">
      <c r="B192" s="211"/>
      <c r="C192" s="212"/>
      <c r="D192" s="201" t="s">
        <v>127</v>
      </c>
      <c r="E192" s="213" t="s">
        <v>21</v>
      </c>
      <c r="F192" s="214" t="s">
        <v>170</v>
      </c>
      <c r="G192" s="212"/>
      <c r="H192" s="215">
        <v>3.202</v>
      </c>
      <c r="I192" s="216"/>
      <c r="J192" s="212"/>
      <c r="K192" s="212"/>
      <c r="L192" s="217"/>
      <c r="M192" s="218"/>
      <c r="N192" s="219"/>
      <c r="O192" s="219"/>
      <c r="P192" s="219"/>
      <c r="Q192" s="219"/>
      <c r="R192" s="219"/>
      <c r="S192" s="219"/>
      <c r="T192" s="220"/>
      <c r="AT192" s="221" t="s">
        <v>127</v>
      </c>
      <c r="AU192" s="221" t="s">
        <v>83</v>
      </c>
      <c r="AV192" s="12" t="s">
        <v>83</v>
      </c>
      <c r="AW192" s="12" t="s">
        <v>35</v>
      </c>
      <c r="AX192" s="12" t="s">
        <v>71</v>
      </c>
      <c r="AY192" s="221" t="s">
        <v>117</v>
      </c>
    </row>
    <row r="193" spans="2:65" s="12" customFormat="1">
      <c r="B193" s="211"/>
      <c r="C193" s="212"/>
      <c r="D193" s="201" t="s">
        <v>127</v>
      </c>
      <c r="E193" s="213" t="s">
        <v>21</v>
      </c>
      <c r="F193" s="214" t="s">
        <v>171</v>
      </c>
      <c r="G193" s="212"/>
      <c r="H193" s="215">
        <v>2.347</v>
      </c>
      <c r="I193" s="216"/>
      <c r="J193" s="212"/>
      <c r="K193" s="212"/>
      <c r="L193" s="217"/>
      <c r="M193" s="218"/>
      <c r="N193" s="219"/>
      <c r="O193" s="219"/>
      <c r="P193" s="219"/>
      <c r="Q193" s="219"/>
      <c r="R193" s="219"/>
      <c r="S193" s="219"/>
      <c r="T193" s="220"/>
      <c r="AT193" s="221" t="s">
        <v>127</v>
      </c>
      <c r="AU193" s="221" t="s">
        <v>83</v>
      </c>
      <c r="AV193" s="12" t="s">
        <v>83</v>
      </c>
      <c r="AW193" s="12" t="s">
        <v>35</v>
      </c>
      <c r="AX193" s="12" t="s">
        <v>71</v>
      </c>
      <c r="AY193" s="221" t="s">
        <v>117</v>
      </c>
    </row>
    <row r="194" spans="2:65" s="12" customFormat="1">
      <c r="B194" s="211"/>
      <c r="C194" s="212"/>
      <c r="D194" s="201" t="s">
        <v>127</v>
      </c>
      <c r="E194" s="213" t="s">
        <v>21</v>
      </c>
      <c r="F194" s="214" t="s">
        <v>172</v>
      </c>
      <c r="G194" s="212"/>
      <c r="H194" s="215">
        <v>1.508</v>
      </c>
      <c r="I194" s="216"/>
      <c r="J194" s="212"/>
      <c r="K194" s="212"/>
      <c r="L194" s="217"/>
      <c r="M194" s="218"/>
      <c r="N194" s="219"/>
      <c r="O194" s="219"/>
      <c r="P194" s="219"/>
      <c r="Q194" s="219"/>
      <c r="R194" s="219"/>
      <c r="S194" s="219"/>
      <c r="T194" s="220"/>
      <c r="AT194" s="221" t="s">
        <v>127</v>
      </c>
      <c r="AU194" s="221" t="s">
        <v>83</v>
      </c>
      <c r="AV194" s="12" t="s">
        <v>83</v>
      </c>
      <c r="AW194" s="12" t="s">
        <v>35</v>
      </c>
      <c r="AX194" s="12" t="s">
        <v>71</v>
      </c>
      <c r="AY194" s="221" t="s">
        <v>117</v>
      </c>
    </row>
    <row r="195" spans="2:65" s="13" customFormat="1">
      <c r="B195" s="222"/>
      <c r="C195" s="223"/>
      <c r="D195" s="224" t="s">
        <v>127</v>
      </c>
      <c r="E195" s="225" t="s">
        <v>21</v>
      </c>
      <c r="F195" s="226" t="s">
        <v>130</v>
      </c>
      <c r="G195" s="223"/>
      <c r="H195" s="227">
        <v>93.483999999999995</v>
      </c>
      <c r="I195" s="228"/>
      <c r="J195" s="223"/>
      <c r="K195" s="223"/>
      <c r="L195" s="229"/>
      <c r="M195" s="230"/>
      <c r="N195" s="231"/>
      <c r="O195" s="231"/>
      <c r="P195" s="231"/>
      <c r="Q195" s="231"/>
      <c r="R195" s="231"/>
      <c r="S195" s="231"/>
      <c r="T195" s="232"/>
      <c r="AT195" s="233" t="s">
        <v>127</v>
      </c>
      <c r="AU195" s="233" t="s">
        <v>83</v>
      </c>
      <c r="AV195" s="13" t="s">
        <v>125</v>
      </c>
      <c r="AW195" s="13" t="s">
        <v>35</v>
      </c>
      <c r="AX195" s="13" t="s">
        <v>76</v>
      </c>
      <c r="AY195" s="233" t="s">
        <v>117</v>
      </c>
    </row>
    <row r="196" spans="2:65" s="1" customFormat="1" ht="31.5" customHeight="1">
      <c r="B196" s="40"/>
      <c r="C196" s="187" t="s">
        <v>262</v>
      </c>
      <c r="D196" s="187" t="s">
        <v>120</v>
      </c>
      <c r="E196" s="188" t="s">
        <v>263</v>
      </c>
      <c r="F196" s="189" t="s">
        <v>264</v>
      </c>
      <c r="G196" s="190" t="s">
        <v>133</v>
      </c>
      <c r="H196" s="191">
        <v>36.78</v>
      </c>
      <c r="I196" s="192"/>
      <c r="J196" s="193">
        <f>ROUND(I196*H196,2)</f>
        <v>0</v>
      </c>
      <c r="K196" s="189" t="s">
        <v>124</v>
      </c>
      <c r="L196" s="60"/>
      <c r="M196" s="194" t="s">
        <v>21</v>
      </c>
      <c r="N196" s="195" t="s">
        <v>42</v>
      </c>
      <c r="O196" s="41"/>
      <c r="P196" s="196">
        <f>O196*H196</f>
        <v>0</v>
      </c>
      <c r="Q196" s="196">
        <v>0</v>
      </c>
      <c r="R196" s="196">
        <f>Q196*H196</f>
        <v>0</v>
      </c>
      <c r="S196" s="196">
        <v>2.8000000000000001E-2</v>
      </c>
      <c r="T196" s="197">
        <f>S196*H196</f>
        <v>1.0298400000000001</v>
      </c>
      <c r="AR196" s="23" t="s">
        <v>125</v>
      </c>
      <c r="AT196" s="23" t="s">
        <v>120</v>
      </c>
      <c r="AU196" s="23" t="s">
        <v>83</v>
      </c>
      <c r="AY196" s="23" t="s">
        <v>117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23" t="s">
        <v>76</v>
      </c>
      <c r="BK196" s="198">
        <f>ROUND(I196*H196,2)</f>
        <v>0</v>
      </c>
      <c r="BL196" s="23" t="s">
        <v>125</v>
      </c>
      <c r="BM196" s="23" t="s">
        <v>265</v>
      </c>
    </row>
    <row r="197" spans="2:65" s="11" customFormat="1">
      <c r="B197" s="199"/>
      <c r="C197" s="200"/>
      <c r="D197" s="201" t="s">
        <v>127</v>
      </c>
      <c r="E197" s="202" t="s">
        <v>21</v>
      </c>
      <c r="F197" s="203" t="s">
        <v>181</v>
      </c>
      <c r="G197" s="200"/>
      <c r="H197" s="204" t="s">
        <v>21</v>
      </c>
      <c r="I197" s="205"/>
      <c r="J197" s="200"/>
      <c r="K197" s="200"/>
      <c r="L197" s="206"/>
      <c r="M197" s="207"/>
      <c r="N197" s="208"/>
      <c r="O197" s="208"/>
      <c r="P197" s="208"/>
      <c r="Q197" s="208"/>
      <c r="R197" s="208"/>
      <c r="S197" s="208"/>
      <c r="T197" s="209"/>
      <c r="AT197" s="210" t="s">
        <v>127</v>
      </c>
      <c r="AU197" s="210" t="s">
        <v>83</v>
      </c>
      <c r="AV197" s="11" t="s">
        <v>76</v>
      </c>
      <c r="AW197" s="11" t="s">
        <v>35</v>
      </c>
      <c r="AX197" s="11" t="s">
        <v>71</v>
      </c>
      <c r="AY197" s="210" t="s">
        <v>117</v>
      </c>
    </row>
    <row r="198" spans="2:65" s="12" customFormat="1">
      <c r="B198" s="211"/>
      <c r="C198" s="212"/>
      <c r="D198" s="201" t="s">
        <v>127</v>
      </c>
      <c r="E198" s="213" t="s">
        <v>21</v>
      </c>
      <c r="F198" s="214" t="s">
        <v>266</v>
      </c>
      <c r="G198" s="212"/>
      <c r="H198" s="215">
        <v>36.78</v>
      </c>
      <c r="I198" s="216"/>
      <c r="J198" s="212"/>
      <c r="K198" s="212"/>
      <c r="L198" s="217"/>
      <c r="M198" s="218"/>
      <c r="N198" s="219"/>
      <c r="O198" s="219"/>
      <c r="P198" s="219"/>
      <c r="Q198" s="219"/>
      <c r="R198" s="219"/>
      <c r="S198" s="219"/>
      <c r="T198" s="220"/>
      <c r="AT198" s="221" t="s">
        <v>127</v>
      </c>
      <c r="AU198" s="221" t="s">
        <v>83</v>
      </c>
      <c r="AV198" s="12" t="s">
        <v>83</v>
      </c>
      <c r="AW198" s="12" t="s">
        <v>35</v>
      </c>
      <c r="AX198" s="12" t="s">
        <v>71</v>
      </c>
      <c r="AY198" s="221" t="s">
        <v>117</v>
      </c>
    </row>
    <row r="199" spans="2:65" s="13" customFormat="1">
      <c r="B199" s="222"/>
      <c r="C199" s="223"/>
      <c r="D199" s="201" t="s">
        <v>127</v>
      </c>
      <c r="E199" s="234" t="s">
        <v>21</v>
      </c>
      <c r="F199" s="235" t="s">
        <v>130</v>
      </c>
      <c r="G199" s="223"/>
      <c r="H199" s="236">
        <v>36.78</v>
      </c>
      <c r="I199" s="228"/>
      <c r="J199" s="223"/>
      <c r="K199" s="223"/>
      <c r="L199" s="229"/>
      <c r="M199" s="230"/>
      <c r="N199" s="231"/>
      <c r="O199" s="231"/>
      <c r="P199" s="231"/>
      <c r="Q199" s="231"/>
      <c r="R199" s="231"/>
      <c r="S199" s="231"/>
      <c r="T199" s="232"/>
      <c r="AT199" s="233" t="s">
        <v>127</v>
      </c>
      <c r="AU199" s="233" t="s">
        <v>83</v>
      </c>
      <c r="AV199" s="13" t="s">
        <v>125</v>
      </c>
      <c r="AW199" s="13" t="s">
        <v>35</v>
      </c>
      <c r="AX199" s="13" t="s">
        <v>76</v>
      </c>
      <c r="AY199" s="233" t="s">
        <v>117</v>
      </c>
    </row>
    <row r="200" spans="2:65" s="10" customFormat="1" ht="29.85" customHeight="1">
      <c r="B200" s="170"/>
      <c r="C200" s="171"/>
      <c r="D200" s="184" t="s">
        <v>70</v>
      </c>
      <c r="E200" s="185" t="s">
        <v>267</v>
      </c>
      <c r="F200" s="185" t="s">
        <v>268</v>
      </c>
      <c r="G200" s="171"/>
      <c r="H200" s="171"/>
      <c r="I200" s="174"/>
      <c r="J200" s="186">
        <f>BK200</f>
        <v>0</v>
      </c>
      <c r="K200" s="171"/>
      <c r="L200" s="176"/>
      <c r="M200" s="177"/>
      <c r="N200" s="178"/>
      <c r="O200" s="178"/>
      <c r="P200" s="179">
        <f>SUM(P201:P210)</f>
        <v>0</v>
      </c>
      <c r="Q200" s="178"/>
      <c r="R200" s="179">
        <f>SUM(R201:R210)</f>
        <v>0</v>
      </c>
      <c r="S200" s="178"/>
      <c r="T200" s="180">
        <f>SUM(T201:T210)</f>
        <v>0</v>
      </c>
      <c r="AR200" s="181" t="s">
        <v>76</v>
      </c>
      <c r="AT200" s="182" t="s">
        <v>70</v>
      </c>
      <c r="AU200" s="182" t="s">
        <v>76</v>
      </c>
      <c r="AY200" s="181" t="s">
        <v>117</v>
      </c>
      <c r="BK200" s="183">
        <f>SUM(BK201:BK210)</f>
        <v>0</v>
      </c>
    </row>
    <row r="201" spans="2:65" s="1" customFormat="1" ht="31.5" customHeight="1">
      <c r="B201" s="40"/>
      <c r="C201" s="187" t="s">
        <v>269</v>
      </c>
      <c r="D201" s="187" t="s">
        <v>120</v>
      </c>
      <c r="E201" s="188" t="s">
        <v>270</v>
      </c>
      <c r="F201" s="189" t="s">
        <v>271</v>
      </c>
      <c r="G201" s="190" t="s">
        <v>272</v>
      </c>
      <c r="H201" s="191">
        <v>3.8769999999999998</v>
      </c>
      <c r="I201" s="192"/>
      <c r="J201" s="193">
        <f>ROUND(I201*H201,2)</f>
        <v>0</v>
      </c>
      <c r="K201" s="189" t="s">
        <v>124</v>
      </c>
      <c r="L201" s="60"/>
      <c r="M201" s="194" t="s">
        <v>21</v>
      </c>
      <c r="N201" s="195" t="s">
        <v>42</v>
      </c>
      <c r="O201" s="41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AR201" s="23" t="s">
        <v>125</v>
      </c>
      <c r="AT201" s="23" t="s">
        <v>120</v>
      </c>
      <c r="AU201" s="23" t="s">
        <v>83</v>
      </c>
      <c r="AY201" s="23" t="s">
        <v>117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23" t="s">
        <v>76</v>
      </c>
      <c r="BK201" s="198">
        <f>ROUND(I201*H201,2)</f>
        <v>0</v>
      </c>
      <c r="BL201" s="23" t="s">
        <v>125</v>
      </c>
      <c r="BM201" s="23" t="s">
        <v>273</v>
      </c>
    </row>
    <row r="202" spans="2:65" s="1" customFormat="1" ht="31.5" customHeight="1">
      <c r="B202" s="40"/>
      <c r="C202" s="187" t="s">
        <v>274</v>
      </c>
      <c r="D202" s="187" t="s">
        <v>120</v>
      </c>
      <c r="E202" s="188" t="s">
        <v>275</v>
      </c>
      <c r="F202" s="189" t="s">
        <v>276</v>
      </c>
      <c r="G202" s="190" t="s">
        <v>272</v>
      </c>
      <c r="H202" s="191">
        <v>38.770000000000003</v>
      </c>
      <c r="I202" s="192"/>
      <c r="J202" s="193">
        <f>ROUND(I202*H202,2)</f>
        <v>0</v>
      </c>
      <c r="K202" s="189" t="s">
        <v>124</v>
      </c>
      <c r="L202" s="60"/>
      <c r="M202" s="194" t="s">
        <v>21</v>
      </c>
      <c r="N202" s="195" t="s">
        <v>42</v>
      </c>
      <c r="O202" s="41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AR202" s="23" t="s">
        <v>125</v>
      </c>
      <c r="AT202" s="23" t="s">
        <v>120</v>
      </c>
      <c r="AU202" s="23" t="s">
        <v>83</v>
      </c>
      <c r="AY202" s="23" t="s">
        <v>117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23" t="s">
        <v>76</v>
      </c>
      <c r="BK202" s="198">
        <f>ROUND(I202*H202,2)</f>
        <v>0</v>
      </c>
      <c r="BL202" s="23" t="s">
        <v>125</v>
      </c>
      <c r="BM202" s="23" t="s">
        <v>277</v>
      </c>
    </row>
    <row r="203" spans="2:65" s="12" customFormat="1">
      <c r="B203" s="211"/>
      <c r="C203" s="212"/>
      <c r="D203" s="224" t="s">
        <v>127</v>
      </c>
      <c r="E203" s="212"/>
      <c r="F203" s="237" t="s">
        <v>278</v>
      </c>
      <c r="G203" s="212"/>
      <c r="H203" s="238">
        <v>38.770000000000003</v>
      </c>
      <c r="I203" s="216"/>
      <c r="J203" s="212"/>
      <c r="K203" s="212"/>
      <c r="L203" s="217"/>
      <c r="M203" s="218"/>
      <c r="N203" s="219"/>
      <c r="O203" s="219"/>
      <c r="P203" s="219"/>
      <c r="Q203" s="219"/>
      <c r="R203" s="219"/>
      <c r="S203" s="219"/>
      <c r="T203" s="220"/>
      <c r="AT203" s="221" t="s">
        <v>127</v>
      </c>
      <c r="AU203" s="221" t="s">
        <v>83</v>
      </c>
      <c r="AV203" s="12" t="s">
        <v>83</v>
      </c>
      <c r="AW203" s="12" t="s">
        <v>6</v>
      </c>
      <c r="AX203" s="12" t="s">
        <v>76</v>
      </c>
      <c r="AY203" s="221" t="s">
        <v>117</v>
      </c>
    </row>
    <row r="204" spans="2:65" s="1" customFormat="1" ht="31.5" customHeight="1">
      <c r="B204" s="40"/>
      <c r="C204" s="187" t="s">
        <v>279</v>
      </c>
      <c r="D204" s="187" t="s">
        <v>120</v>
      </c>
      <c r="E204" s="188" t="s">
        <v>280</v>
      </c>
      <c r="F204" s="189" t="s">
        <v>281</v>
      </c>
      <c r="G204" s="190" t="s">
        <v>272</v>
      </c>
      <c r="H204" s="191">
        <v>3.8769999999999998</v>
      </c>
      <c r="I204" s="192"/>
      <c r="J204" s="193">
        <f>ROUND(I204*H204,2)</f>
        <v>0</v>
      </c>
      <c r="K204" s="189" t="s">
        <v>124</v>
      </c>
      <c r="L204" s="60"/>
      <c r="M204" s="194" t="s">
        <v>21</v>
      </c>
      <c r="N204" s="195" t="s">
        <v>42</v>
      </c>
      <c r="O204" s="41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AR204" s="23" t="s">
        <v>125</v>
      </c>
      <c r="AT204" s="23" t="s">
        <v>120</v>
      </c>
      <c r="AU204" s="23" t="s">
        <v>83</v>
      </c>
      <c r="AY204" s="23" t="s">
        <v>117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23" t="s">
        <v>76</v>
      </c>
      <c r="BK204" s="198">
        <f>ROUND(I204*H204,2)</f>
        <v>0</v>
      </c>
      <c r="BL204" s="23" t="s">
        <v>125</v>
      </c>
      <c r="BM204" s="23" t="s">
        <v>282</v>
      </c>
    </row>
    <row r="205" spans="2:65" s="1" customFormat="1" ht="22.5" customHeight="1">
      <c r="B205" s="40"/>
      <c r="C205" s="187" t="s">
        <v>283</v>
      </c>
      <c r="D205" s="187" t="s">
        <v>120</v>
      </c>
      <c r="E205" s="188" t="s">
        <v>284</v>
      </c>
      <c r="F205" s="189" t="s">
        <v>285</v>
      </c>
      <c r="G205" s="190" t="s">
        <v>272</v>
      </c>
      <c r="H205" s="191">
        <v>6.3209999999999997</v>
      </c>
      <c r="I205" s="192"/>
      <c r="J205" s="193">
        <f>ROUND(I205*H205,2)</f>
        <v>0</v>
      </c>
      <c r="K205" s="189" t="s">
        <v>124</v>
      </c>
      <c r="L205" s="60"/>
      <c r="M205" s="194" t="s">
        <v>21</v>
      </c>
      <c r="N205" s="195" t="s">
        <v>42</v>
      </c>
      <c r="O205" s="41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AR205" s="23" t="s">
        <v>125</v>
      </c>
      <c r="AT205" s="23" t="s">
        <v>120</v>
      </c>
      <c r="AU205" s="23" t="s">
        <v>83</v>
      </c>
      <c r="AY205" s="23" t="s">
        <v>117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23" t="s">
        <v>76</v>
      </c>
      <c r="BK205" s="198">
        <f>ROUND(I205*H205,2)</f>
        <v>0</v>
      </c>
      <c r="BL205" s="23" t="s">
        <v>125</v>
      </c>
      <c r="BM205" s="23" t="s">
        <v>286</v>
      </c>
    </row>
    <row r="206" spans="2:65" s="12" customFormat="1">
      <c r="B206" s="211"/>
      <c r="C206" s="212"/>
      <c r="D206" s="201" t="s">
        <v>127</v>
      </c>
      <c r="E206" s="213" t="s">
        <v>21</v>
      </c>
      <c r="F206" s="214" t="s">
        <v>287</v>
      </c>
      <c r="G206" s="212"/>
      <c r="H206" s="215">
        <v>6.3209999999999997</v>
      </c>
      <c r="I206" s="216"/>
      <c r="J206" s="212"/>
      <c r="K206" s="212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127</v>
      </c>
      <c r="AU206" s="221" t="s">
        <v>83</v>
      </c>
      <c r="AV206" s="12" t="s">
        <v>83</v>
      </c>
      <c r="AW206" s="12" t="s">
        <v>35</v>
      </c>
      <c r="AX206" s="12" t="s">
        <v>71</v>
      </c>
      <c r="AY206" s="221" t="s">
        <v>117</v>
      </c>
    </row>
    <row r="207" spans="2:65" s="13" customFormat="1">
      <c r="B207" s="222"/>
      <c r="C207" s="223"/>
      <c r="D207" s="224" t="s">
        <v>127</v>
      </c>
      <c r="E207" s="225" t="s">
        <v>21</v>
      </c>
      <c r="F207" s="226" t="s">
        <v>130</v>
      </c>
      <c r="G207" s="223"/>
      <c r="H207" s="227">
        <v>6.3209999999999997</v>
      </c>
      <c r="I207" s="228"/>
      <c r="J207" s="223"/>
      <c r="K207" s="223"/>
      <c r="L207" s="229"/>
      <c r="M207" s="230"/>
      <c r="N207" s="231"/>
      <c r="O207" s="231"/>
      <c r="P207" s="231"/>
      <c r="Q207" s="231"/>
      <c r="R207" s="231"/>
      <c r="S207" s="231"/>
      <c r="T207" s="232"/>
      <c r="AT207" s="233" t="s">
        <v>127</v>
      </c>
      <c r="AU207" s="233" t="s">
        <v>83</v>
      </c>
      <c r="AV207" s="13" t="s">
        <v>125</v>
      </c>
      <c r="AW207" s="13" t="s">
        <v>35</v>
      </c>
      <c r="AX207" s="13" t="s">
        <v>76</v>
      </c>
      <c r="AY207" s="233" t="s">
        <v>117</v>
      </c>
    </row>
    <row r="208" spans="2:65" s="1" customFormat="1" ht="22.5" customHeight="1">
      <c r="B208" s="40"/>
      <c r="C208" s="187" t="s">
        <v>288</v>
      </c>
      <c r="D208" s="187" t="s">
        <v>120</v>
      </c>
      <c r="E208" s="188" t="s">
        <v>289</v>
      </c>
      <c r="F208" s="189" t="s">
        <v>290</v>
      </c>
      <c r="G208" s="190" t="s">
        <v>272</v>
      </c>
      <c r="H208" s="191">
        <v>4.944</v>
      </c>
      <c r="I208" s="192"/>
      <c r="J208" s="193">
        <f>ROUND(I208*H208,2)</f>
        <v>0</v>
      </c>
      <c r="K208" s="189" t="s">
        <v>124</v>
      </c>
      <c r="L208" s="60"/>
      <c r="M208" s="194" t="s">
        <v>21</v>
      </c>
      <c r="N208" s="195" t="s">
        <v>42</v>
      </c>
      <c r="O208" s="41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AR208" s="23" t="s">
        <v>125</v>
      </c>
      <c r="AT208" s="23" t="s">
        <v>120</v>
      </c>
      <c r="AU208" s="23" t="s">
        <v>83</v>
      </c>
      <c r="AY208" s="23" t="s">
        <v>117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23" t="s">
        <v>76</v>
      </c>
      <c r="BK208" s="198">
        <f>ROUND(I208*H208,2)</f>
        <v>0</v>
      </c>
      <c r="BL208" s="23" t="s">
        <v>125</v>
      </c>
      <c r="BM208" s="23" t="s">
        <v>291</v>
      </c>
    </row>
    <row r="209" spans="2:65" s="12" customFormat="1">
      <c r="B209" s="211"/>
      <c r="C209" s="212"/>
      <c r="D209" s="201" t="s">
        <v>127</v>
      </c>
      <c r="E209" s="213" t="s">
        <v>21</v>
      </c>
      <c r="F209" s="214" t="s">
        <v>292</v>
      </c>
      <c r="G209" s="212"/>
      <c r="H209" s="215">
        <v>4.944</v>
      </c>
      <c r="I209" s="216"/>
      <c r="J209" s="212"/>
      <c r="K209" s="212"/>
      <c r="L209" s="217"/>
      <c r="M209" s="218"/>
      <c r="N209" s="219"/>
      <c r="O209" s="219"/>
      <c r="P209" s="219"/>
      <c r="Q209" s="219"/>
      <c r="R209" s="219"/>
      <c r="S209" s="219"/>
      <c r="T209" s="220"/>
      <c r="AT209" s="221" t="s">
        <v>127</v>
      </c>
      <c r="AU209" s="221" t="s">
        <v>83</v>
      </c>
      <c r="AV209" s="12" t="s">
        <v>83</v>
      </c>
      <c r="AW209" s="12" t="s">
        <v>35</v>
      </c>
      <c r="AX209" s="12" t="s">
        <v>71</v>
      </c>
      <c r="AY209" s="221" t="s">
        <v>117</v>
      </c>
    </row>
    <row r="210" spans="2:65" s="13" customFormat="1">
      <c r="B210" s="222"/>
      <c r="C210" s="223"/>
      <c r="D210" s="201" t="s">
        <v>127</v>
      </c>
      <c r="E210" s="234" t="s">
        <v>21</v>
      </c>
      <c r="F210" s="235" t="s">
        <v>130</v>
      </c>
      <c r="G210" s="223"/>
      <c r="H210" s="236">
        <v>4.944</v>
      </c>
      <c r="I210" s="228"/>
      <c r="J210" s="223"/>
      <c r="K210" s="223"/>
      <c r="L210" s="229"/>
      <c r="M210" s="230"/>
      <c r="N210" s="231"/>
      <c r="O210" s="231"/>
      <c r="P210" s="231"/>
      <c r="Q210" s="231"/>
      <c r="R210" s="231"/>
      <c r="S210" s="231"/>
      <c r="T210" s="232"/>
      <c r="AT210" s="233" t="s">
        <v>127</v>
      </c>
      <c r="AU210" s="233" t="s">
        <v>83</v>
      </c>
      <c r="AV210" s="13" t="s">
        <v>125</v>
      </c>
      <c r="AW210" s="13" t="s">
        <v>35</v>
      </c>
      <c r="AX210" s="13" t="s">
        <v>76</v>
      </c>
      <c r="AY210" s="233" t="s">
        <v>117</v>
      </c>
    </row>
    <row r="211" spans="2:65" s="10" customFormat="1" ht="29.85" customHeight="1">
      <c r="B211" s="170"/>
      <c r="C211" s="171"/>
      <c r="D211" s="184" t="s">
        <v>70</v>
      </c>
      <c r="E211" s="185" t="s">
        <v>293</v>
      </c>
      <c r="F211" s="185" t="s">
        <v>294</v>
      </c>
      <c r="G211" s="171"/>
      <c r="H211" s="171"/>
      <c r="I211" s="174"/>
      <c r="J211" s="186">
        <f>BK211</f>
        <v>0</v>
      </c>
      <c r="K211" s="171"/>
      <c r="L211" s="176"/>
      <c r="M211" s="177"/>
      <c r="N211" s="178"/>
      <c r="O211" s="178"/>
      <c r="P211" s="179">
        <f>P212</f>
        <v>0</v>
      </c>
      <c r="Q211" s="178"/>
      <c r="R211" s="179">
        <f>R212</f>
        <v>0</v>
      </c>
      <c r="S211" s="178"/>
      <c r="T211" s="180">
        <f>T212</f>
        <v>0</v>
      </c>
      <c r="AR211" s="181" t="s">
        <v>76</v>
      </c>
      <c r="AT211" s="182" t="s">
        <v>70</v>
      </c>
      <c r="AU211" s="182" t="s">
        <v>76</v>
      </c>
      <c r="AY211" s="181" t="s">
        <v>117</v>
      </c>
      <c r="BK211" s="183">
        <f>BK212</f>
        <v>0</v>
      </c>
    </row>
    <row r="212" spans="2:65" s="1" customFormat="1" ht="44.25" customHeight="1">
      <c r="B212" s="40"/>
      <c r="C212" s="187" t="s">
        <v>295</v>
      </c>
      <c r="D212" s="187" t="s">
        <v>120</v>
      </c>
      <c r="E212" s="188" t="s">
        <v>296</v>
      </c>
      <c r="F212" s="189" t="s">
        <v>297</v>
      </c>
      <c r="G212" s="190" t="s">
        <v>272</v>
      </c>
      <c r="H212" s="191">
        <v>7.5279999999999996</v>
      </c>
      <c r="I212" s="192"/>
      <c r="J212" s="193">
        <f>ROUND(I212*H212,2)</f>
        <v>0</v>
      </c>
      <c r="K212" s="189" t="s">
        <v>124</v>
      </c>
      <c r="L212" s="60"/>
      <c r="M212" s="194" t="s">
        <v>21</v>
      </c>
      <c r="N212" s="195" t="s">
        <v>42</v>
      </c>
      <c r="O212" s="41"/>
      <c r="P212" s="196">
        <f>O212*H212</f>
        <v>0</v>
      </c>
      <c r="Q212" s="196">
        <v>0</v>
      </c>
      <c r="R212" s="196">
        <f>Q212*H212</f>
        <v>0</v>
      </c>
      <c r="S212" s="196">
        <v>0</v>
      </c>
      <c r="T212" s="197">
        <f>S212*H212</f>
        <v>0</v>
      </c>
      <c r="AR212" s="23" t="s">
        <v>125</v>
      </c>
      <c r="AT212" s="23" t="s">
        <v>120</v>
      </c>
      <c r="AU212" s="23" t="s">
        <v>83</v>
      </c>
      <c r="AY212" s="23" t="s">
        <v>117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23" t="s">
        <v>76</v>
      </c>
      <c r="BK212" s="198">
        <f>ROUND(I212*H212,2)</f>
        <v>0</v>
      </c>
      <c r="BL212" s="23" t="s">
        <v>125</v>
      </c>
      <c r="BM212" s="23" t="s">
        <v>298</v>
      </c>
    </row>
    <row r="213" spans="2:65" s="10" customFormat="1" ht="37.35" customHeight="1">
      <c r="B213" s="170"/>
      <c r="C213" s="171"/>
      <c r="D213" s="172" t="s">
        <v>70</v>
      </c>
      <c r="E213" s="173" t="s">
        <v>299</v>
      </c>
      <c r="F213" s="173" t="s">
        <v>300</v>
      </c>
      <c r="G213" s="171"/>
      <c r="H213" s="171"/>
      <c r="I213" s="174"/>
      <c r="J213" s="175">
        <f>BK213</f>
        <v>0</v>
      </c>
      <c r="K213" s="171"/>
      <c r="L213" s="176"/>
      <c r="M213" s="177"/>
      <c r="N213" s="178"/>
      <c r="O213" s="178"/>
      <c r="P213" s="179">
        <f>P214+P247</f>
        <v>0</v>
      </c>
      <c r="Q213" s="178"/>
      <c r="R213" s="179">
        <f>R214+R247</f>
        <v>0.13505833</v>
      </c>
      <c r="S213" s="178"/>
      <c r="T213" s="180">
        <f>T214+T247</f>
        <v>0</v>
      </c>
      <c r="AR213" s="181" t="s">
        <v>83</v>
      </c>
      <c r="AT213" s="182" t="s">
        <v>70</v>
      </c>
      <c r="AU213" s="182" t="s">
        <v>71</v>
      </c>
      <c r="AY213" s="181" t="s">
        <v>117</v>
      </c>
      <c r="BK213" s="183">
        <f>BK214+BK247</f>
        <v>0</v>
      </c>
    </row>
    <row r="214" spans="2:65" s="10" customFormat="1" ht="19.899999999999999" customHeight="1">
      <c r="B214" s="170"/>
      <c r="C214" s="171"/>
      <c r="D214" s="184" t="s">
        <v>70</v>
      </c>
      <c r="E214" s="185" t="s">
        <v>301</v>
      </c>
      <c r="F214" s="185" t="s">
        <v>302</v>
      </c>
      <c r="G214" s="171"/>
      <c r="H214" s="171"/>
      <c r="I214" s="174"/>
      <c r="J214" s="186">
        <f>BK214</f>
        <v>0</v>
      </c>
      <c r="K214" s="171"/>
      <c r="L214" s="176"/>
      <c r="M214" s="177"/>
      <c r="N214" s="178"/>
      <c r="O214" s="178"/>
      <c r="P214" s="179">
        <f>SUM(P215:P246)</f>
        <v>0</v>
      </c>
      <c r="Q214" s="178"/>
      <c r="R214" s="179">
        <f>SUM(R215:R246)</f>
        <v>1.8857499999999999E-2</v>
      </c>
      <c r="S214" s="178"/>
      <c r="T214" s="180">
        <f>SUM(T215:T246)</f>
        <v>0</v>
      </c>
      <c r="AR214" s="181" t="s">
        <v>83</v>
      </c>
      <c r="AT214" s="182" t="s">
        <v>70</v>
      </c>
      <c r="AU214" s="182" t="s">
        <v>76</v>
      </c>
      <c r="AY214" s="181" t="s">
        <v>117</v>
      </c>
      <c r="BK214" s="183">
        <f>SUM(BK215:BK246)</f>
        <v>0</v>
      </c>
    </row>
    <row r="215" spans="2:65" s="1" customFormat="1" ht="22.5" customHeight="1">
      <c r="B215" s="40"/>
      <c r="C215" s="187" t="s">
        <v>303</v>
      </c>
      <c r="D215" s="187" t="s">
        <v>120</v>
      </c>
      <c r="E215" s="188" t="s">
        <v>304</v>
      </c>
      <c r="F215" s="189" t="s">
        <v>305</v>
      </c>
      <c r="G215" s="190" t="s">
        <v>306</v>
      </c>
      <c r="H215" s="191">
        <v>1</v>
      </c>
      <c r="I215" s="192"/>
      <c r="J215" s="193">
        <f>ROUND(I215*H215,2)</f>
        <v>0</v>
      </c>
      <c r="K215" s="189" t="s">
        <v>21</v>
      </c>
      <c r="L215" s="60"/>
      <c r="M215" s="194" t="s">
        <v>21</v>
      </c>
      <c r="N215" s="195" t="s">
        <v>42</v>
      </c>
      <c r="O215" s="41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AR215" s="23" t="s">
        <v>216</v>
      </c>
      <c r="AT215" s="23" t="s">
        <v>120</v>
      </c>
      <c r="AU215" s="23" t="s">
        <v>83</v>
      </c>
      <c r="AY215" s="23" t="s">
        <v>117</v>
      </c>
      <c r="BE215" s="198">
        <f>IF(N215="základní",J215,0)</f>
        <v>0</v>
      </c>
      <c r="BF215" s="198">
        <f>IF(N215="snížená",J215,0)</f>
        <v>0</v>
      </c>
      <c r="BG215" s="198">
        <f>IF(N215="zákl. přenesená",J215,0)</f>
        <v>0</v>
      </c>
      <c r="BH215" s="198">
        <f>IF(N215="sníž. přenesená",J215,0)</f>
        <v>0</v>
      </c>
      <c r="BI215" s="198">
        <f>IF(N215="nulová",J215,0)</f>
        <v>0</v>
      </c>
      <c r="BJ215" s="23" t="s">
        <v>76</v>
      </c>
      <c r="BK215" s="198">
        <f>ROUND(I215*H215,2)</f>
        <v>0</v>
      </c>
      <c r="BL215" s="23" t="s">
        <v>216</v>
      </c>
      <c r="BM215" s="23" t="s">
        <v>307</v>
      </c>
    </row>
    <row r="216" spans="2:65" s="11" customFormat="1">
      <c r="B216" s="199"/>
      <c r="C216" s="200"/>
      <c r="D216" s="201" t="s">
        <v>127</v>
      </c>
      <c r="E216" s="202" t="s">
        <v>21</v>
      </c>
      <c r="F216" s="203" t="s">
        <v>308</v>
      </c>
      <c r="G216" s="200"/>
      <c r="H216" s="204" t="s">
        <v>21</v>
      </c>
      <c r="I216" s="205"/>
      <c r="J216" s="200"/>
      <c r="K216" s="200"/>
      <c r="L216" s="206"/>
      <c r="M216" s="207"/>
      <c r="N216" s="208"/>
      <c r="O216" s="208"/>
      <c r="P216" s="208"/>
      <c r="Q216" s="208"/>
      <c r="R216" s="208"/>
      <c r="S216" s="208"/>
      <c r="T216" s="209"/>
      <c r="AT216" s="210" t="s">
        <v>127</v>
      </c>
      <c r="AU216" s="210" t="s">
        <v>83</v>
      </c>
      <c r="AV216" s="11" t="s">
        <v>76</v>
      </c>
      <c r="AW216" s="11" t="s">
        <v>35</v>
      </c>
      <c r="AX216" s="11" t="s">
        <v>71</v>
      </c>
      <c r="AY216" s="210" t="s">
        <v>117</v>
      </c>
    </row>
    <row r="217" spans="2:65" s="12" customFormat="1">
      <c r="B217" s="211"/>
      <c r="C217" s="212"/>
      <c r="D217" s="201" t="s">
        <v>127</v>
      </c>
      <c r="E217" s="213" t="s">
        <v>21</v>
      </c>
      <c r="F217" s="214" t="s">
        <v>76</v>
      </c>
      <c r="G217" s="212"/>
      <c r="H217" s="215">
        <v>1</v>
      </c>
      <c r="I217" s="216"/>
      <c r="J217" s="212"/>
      <c r="K217" s="212"/>
      <c r="L217" s="217"/>
      <c r="M217" s="218"/>
      <c r="N217" s="219"/>
      <c r="O217" s="219"/>
      <c r="P217" s="219"/>
      <c r="Q217" s="219"/>
      <c r="R217" s="219"/>
      <c r="S217" s="219"/>
      <c r="T217" s="220"/>
      <c r="AT217" s="221" t="s">
        <v>127</v>
      </c>
      <c r="AU217" s="221" t="s">
        <v>83</v>
      </c>
      <c r="AV217" s="12" t="s">
        <v>83</v>
      </c>
      <c r="AW217" s="12" t="s">
        <v>35</v>
      </c>
      <c r="AX217" s="12" t="s">
        <v>71</v>
      </c>
      <c r="AY217" s="221" t="s">
        <v>117</v>
      </c>
    </row>
    <row r="218" spans="2:65" s="13" customFormat="1">
      <c r="B218" s="222"/>
      <c r="C218" s="223"/>
      <c r="D218" s="224" t="s">
        <v>127</v>
      </c>
      <c r="E218" s="225" t="s">
        <v>21</v>
      </c>
      <c r="F218" s="226" t="s">
        <v>130</v>
      </c>
      <c r="G218" s="223"/>
      <c r="H218" s="227">
        <v>1</v>
      </c>
      <c r="I218" s="228"/>
      <c r="J218" s="223"/>
      <c r="K218" s="223"/>
      <c r="L218" s="229"/>
      <c r="M218" s="230"/>
      <c r="N218" s="231"/>
      <c r="O218" s="231"/>
      <c r="P218" s="231"/>
      <c r="Q218" s="231"/>
      <c r="R218" s="231"/>
      <c r="S218" s="231"/>
      <c r="T218" s="232"/>
      <c r="AT218" s="233" t="s">
        <v>127</v>
      </c>
      <c r="AU218" s="233" t="s">
        <v>83</v>
      </c>
      <c r="AV218" s="13" t="s">
        <v>125</v>
      </c>
      <c r="AW218" s="13" t="s">
        <v>35</v>
      </c>
      <c r="AX218" s="13" t="s">
        <v>76</v>
      </c>
      <c r="AY218" s="233" t="s">
        <v>117</v>
      </c>
    </row>
    <row r="219" spans="2:65" s="1" customFormat="1" ht="22.5" customHeight="1">
      <c r="B219" s="40"/>
      <c r="C219" s="187" t="s">
        <v>309</v>
      </c>
      <c r="D219" s="187" t="s">
        <v>120</v>
      </c>
      <c r="E219" s="188" t="s">
        <v>310</v>
      </c>
      <c r="F219" s="189" t="s">
        <v>305</v>
      </c>
      <c r="G219" s="190" t="s">
        <v>306</v>
      </c>
      <c r="H219" s="191">
        <v>1</v>
      </c>
      <c r="I219" s="192"/>
      <c r="J219" s="193">
        <f>ROUND(I219*H219,2)</f>
        <v>0</v>
      </c>
      <c r="K219" s="189" t="s">
        <v>21</v>
      </c>
      <c r="L219" s="60"/>
      <c r="M219" s="194" t="s">
        <v>21</v>
      </c>
      <c r="N219" s="195" t="s">
        <v>42</v>
      </c>
      <c r="O219" s="41"/>
      <c r="P219" s="196">
        <f>O219*H219</f>
        <v>0</v>
      </c>
      <c r="Q219" s="196">
        <v>0</v>
      </c>
      <c r="R219" s="196">
        <f>Q219*H219</f>
        <v>0</v>
      </c>
      <c r="S219" s="196">
        <v>0</v>
      </c>
      <c r="T219" s="197">
        <f>S219*H219</f>
        <v>0</v>
      </c>
      <c r="AR219" s="23" t="s">
        <v>216</v>
      </c>
      <c r="AT219" s="23" t="s">
        <v>120</v>
      </c>
      <c r="AU219" s="23" t="s">
        <v>83</v>
      </c>
      <c r="AY219" s="23" t="s">
        <v>117</v>
      </c>
      <c r="BE219" s="198">
        <f>IF(N219="základní",J219,0)</f>
        <v>0</v>
      </c>
      <c r="BF219" s="198">
        <f>IF(N219="snížená",J219,0)</f>
        <v>0</v>
      </c>
      <c r="BG219" s="198">
        <f>IF(N219="zákl. přenesená",J219,0)</f>
        <v>0</v>
      </c>
      <c r="BH219" s="198">
        <f>IF(N219="sníž. přenesená",J219,0)</f>
        <v>0</v>
      </c>
      <c r="BI219" s="198">
        <f>IF(N219="nulová",J219,0)</f>
        <v>0</v>
      </c>
      <c r="BJ219" s="23" t="s">
        <v>76</v>
      </c>
      <c r="BK219" s="198">
        <f>ROUND(I219*H219,2)</f>
        <v>0</v>
      </c>
      <c r="BL219" s="23" t="s">
        <v>216</v>
      </c>
      <c r="BM219" s="23" t="s">
        <v>311</v>
      </c>
    </row>
    <row r="220" spans="2:65" s="11" customFormat="1">
      <c r="B220" s="199"/>
      <c r="C220" s="200"/>
      <c r="D220" s="201" t="s">
        <v>127</v>
      </c>
      <c r="E220" s="202" t="s">
        <v>21</v>
      </c>
      <c r="F220" s="203" t="s">
        <v>308</v>
      </c>
      <c r="G220" s="200"/>
      <c r="H220" s="204" t="s">
        <v>21</v>
      </c>
      <c r="I220" s="205"/>
      <c r="J220" s="200"/>
      <c r="K220" s="200"/>
      <c r="L220" s="206"/>
      <c r="M220" s="207"/>
      <c r="N220" s="208"/>
      <c r="O220" s="208"/>
      <c r="P220" s="208"/>
      <c r="Q220" s="208"/>
      <c r="R220" s="208"/>
      <c r="S220" s="208"/>
      <c r="T220" s="209"/>
      <c r="AT220" s="210" t="s">
        <v>127</v>
      </c>
      <c r="AU220" s="210" t="s">
        <v>83</v>
      </c>
      <c r="AV220" s="11" t="s">
        <v>76</v>
      </c>
      <c r="AW220" s="11" t="s">
        <v>35</v>
      </c>
      <c r="AX220" s="11" t="s">
        <v>71</v>
      </c>
      <c r="AY220" s="210" t="s">
        <v>117</v>
      </c>
    </row>
    <row r="221" spans="2:65" s="12" customFormat="1">
      <c r="B221" s="211"/>
      <c r="C221" s="212"/>
      <c r="D221" s="201" t="s">
        <v>127</v>
      </c>
      <c r="E221" s="213" t="s">
        <v>21</v>
      </c>
      <c r="F221" s="214" t="s">
        <v>76</v>
      </c>
      <c r="G221" s="212"/>
      <c r="H221" s="215">
        <v>1</v>
      </c>
      <c r="I221" s="216"/>
      <c r="J221" s="212"/>
      <c r="K221" s="212"/>
      <c r="L221" s="217"/>
      <c r="M221" s="218"/>
      <c r="N221" s="219"/>
      <c r="O221" s="219"/>
      <c r="P221" s="219"/>
      <c r="Q221" s="219"/>
      <c r="R221" s="219"/>
      <c r="S221" s="219"/>
      <c r="T221" s="220"/>
      <c r="AT221" s="221" t="s">
        <v>127</v>
      </c>
      <c r="AU221" s="221" t="s">
        <v>83</v>
      </c>
      <c r="AV221" s="12" t="s">
        <v>83</v>
      </c>
      <c r="AW221" s="12" t="s">
        <v>35</v>
      </c>
      <c r="AX221" s="12" t="s">
        <v>71</v>
      </c>
      <c r="AY221" s="221" t="s">
        <v>117</v>
      </c>
    </row>
    <row r="222" spans="2:65" s="13" customFormat="1">
      <c r="B222" s="222"/>
      <c r="C222" s="223"/>
      <c r="D222" s="224" t="s">
        <v>127</v>
      </c>
      <c r="E222" s="225" t="s">
        <v>21</v>
      </c>
      <c r="F222" s="226" t="s">
        <v>130</v>
      </c>
      <c r="G222" s="223"/>
      <c r="H222" s="227">
        <v>1</v>
      </c>
      <c r="I222" s="228"/>
      <c r="J222" s="223"/>
      <c r="K222" s="223"/>
      <c r="L222" s="229"/>
      <c r="M222" s="230"/>
      <c r="N222" s="231"/>
      <c r="O222" s="231"/>
      <c r="P222" s="231"/>
      <c r="Q222" s="231"/>
      <c r="R222" s="231"/>
      <c r="S222" s="231"/>
      <c r="T222" s="232"/>
      <c r="AT222" s="233" t="s">
        <v>127</v>
      </c>
      <c r="AU222" s="233" t="s">
        <v>83</v>
      </c>
      <c r="AV222" s="13" t="s">
        <v>125</v>
      </c>
      <c r="AW222" s="13" t="s">
        <v>35</v>
      </c>
      <c r="AX222" s="13" t="s">
        <v>76</v>
      </c>
      <c r="AY222" s="233" t="s">
        <v>117</v>
      </c>
    </row>
    <row r="223" spans="2:65" s="1" customFormat="1" ht="31.5" customHeight="1">
      <c r="B223" s="40"/>
      <c r="C223" s="187" t="s">
        <v>312</v>
      </c>
      <c r="D223" s="187" t="s">
        <v>120</v>
      </c>
      <c r="E223" s="188" t="s">
        <v>313</v>
      </c>
      <c r="F223" s="189" t="s">
        <v>314</v>
      </c>
      <c r="G223" s="190" t="s">
        <v>133</v>
      </c>
      <c r="H223" s="191">
        <v>5.43</v>
      </c>
      <c r="I223" s="192"/>
      <c r="J223" s="193">
        <f>ROUND(I223*H223,2)</f>
        <v>0</v>
      </c>
      <c r="K223" s="189" t="s">
        <v>124</v>
      </c>
      <c r="L223" s="60"/>
      <c r="M223" s="194" t="s">
        <v>21</v>
      </c>
      <c r="N223" s="195" t="s">
        <v>42</v>
      </c>
      <c r="O223" s="41"/>
      <c r="P223" s="196">
        <f>O223*H223</f>
        <v>0</v>
      </c>
      <c r="Q223" s="196">
        <v>2.5000000000000001E-4</v>
      </c>
      <c r="R223" s="196">
        <f>Q223*H223</f>
        <v>1.3575E-3</v>
      </c>
      <c r="S223" s="196">
        <v>0</v>
      </c>
      <c r="T223" s="197">
        <f>S223*H223</f>
        <v>0</v>
      </c>
      <c r="AR223" s="23" t="s">
        <v>216</v>
      </c>
      <c r="AT223" s="23" t="s">
        <v>120</v>
      </c>
      <c r="AU223" s="23" t="s">
        <v>83</v>
      </c>
      <c r="AY223" s="23" t="s">
        <v>117</v>
      </c>
      <c r="BE223" s="198">
        <f>IF(N223="základní",J223,0)</f>
        <v>0</v>
      </c>
      <c r="BF223" s="198">
        <f>IF(N223="snížená",J223,0)</f>
        <v>0</v>
      </c>
      <c r="BG223" s="198">
        <f>IF(N223="zákl. přenesená",J223,0)</f>
        <v>0</v>
      </c>
      <c r="BH223" s="198">
        <f>IF(N223="sníž. přenesená",J223,0)</f>
        <v>0</v>
      </c>
      <c r="BI223" s="198">
        <f>IF(N223="nulová",J223,0)</f>
        <v>0</v>
      </c>
      <c r="BJ223" s="23" t="s">
        <v>76</v>
      </c>
      <c r="BK223" s="198">
        <f>ROUND(I223*H223,2)</f>
        <v>0</v>
      </c>
      <c r="BL223" s="23" t="s">
        <v>216</v>
      </c>
      <c r="BM223" s="23" t="s">
        <v>315</v>
      </c>
    </row>
    <row r="224" spans="2:65" s="11" customFormat="1">
      <c r="B224" s="199"/>
      <c r="C224" s="200"/>
      <c r="D224" s="201" t="s">
        <v>127</v>
      </c>
      <c r="E224" s="202" t="s">
        <v>21</v>
      </c>
      <c r="F224" s="203" t="s">
        <v>316</v>
      </c>
      <c r="G224" s="200"/>
      <c r="H224" s="204" t="s">
        <v>21</v>
      </c>
      <c r="I224" s="205"/>
      <c r="J224" s="200"/>
      <c r="K224" s="200"/>
      <c r="L224" s="206"/>
      <c r="M224" s="207"/>
      <c r="N224" s="208"/>
      <c r="O224" s="208"/>
      <c r="P224" s="208"/>
      <c r="Q224" s="208"/>
      <c r="R224" s="208"/>
      <c r="S224" s="208"/>
      <c r="T224" s="209"/>
      <c r="AT224" s="210" t="s">
        <v>127</v>
      </c>
      <c r="AU224" s="210" t="s">
        <v>83</v>
      </c>
      <c r="AV224" s="11" t="s">
        <v>76</v>
      </c>
      <c r="AW224" s="11" t="s">
        <v>35</v>
      </c>
      <c r="AX224" s="11" t="s">
        <v>71</v>
      </c>
      <c r="AY224" s="210" t="s">
        <v>117</v>
      </c>
    </row>
    <row r="225" spans="2:65" s="12" customFormat="1">
      <c r="B225" s="211"/>
      <c r="C225" s="212"/>
      <c r="D225" s="201" t="s">
        <v>127</v>
      </c>
      <c r="E225" s="213" t="s">
        <v>21</v>
      </c>
      <c r="F225" s="214" t="s">
        <v>247</v>
      </c>
      <c r="G225" s="212"/>
      <c r="H225" s="215">
        <v>5.43</v>
      </c>
      <c r="I225" s="216"/>
      <c r="J225" s="212"/>
      <c r="K225" s="212"/>
      <c r="L225" s="217"/>
      <c r="M225" s="218"/>
      <c r="N225" s="219"/>
      <c r="O225" s="219"/>
      <c r="P225" s="219"/>
      <c r="Q225" s="219"/>
      <c r="R225" s="219"/>
      <c r="S225" s="219"/>
      <c r="T225" s="220"/>
      <c r="AT225" s="221" t="s">
        <v>127</v>
      </c>
      <c r="AU225" s="221" t="s">
        <v>83</v>
      </c>
      <c r="AV225" s="12" t="s">
        <v>83</v>
      </c>
      <c r="AW225" s="12" t="s">
        <v>35</v>
      </c>
      <c r="AX225" s="12" t="s">
        <v>71</v>
      </c>
      <c r="AY225" s="221" t="s">
        <v>117</v>
      </c>
    </row>
    <row r="226" spans="2:65" s="13" customFormat="1">
      <c r="B226" s="222"/>
      <c r="C226" s="223"/>
      <c r="D226" s="224" t="s">
        <v>127</v>
      </c>
      <c r="E226" s="225" t="s">
        <v>21</v>
      </c>
      <c r="F226" s="226" t="s">
        <v>130</v>
      </c>
      <c r="G226" s="223"/>
      <c r="H226" s="227">
        <v>5.43</v>
      </c>
      <c r="I226" s="228"/>
      <c r="J226" s="223"/>
      <c r="K226" s="223"/>
      <c r="L226" s="229"/>
      <c r="M226" s="230"/>
      <c r="N226" s="231"/>
      <c r="O226" s="231"/>
      <c r="P226" s="231"/>
      <c r="Q226" s="231"/>
      <c r="R226" s="231"/>
      <c r="S226" s="231"/>
      <c r="T226" s="232"/>
      <c r="AT226" s="233" t="s">
        <v>127</v>
      </c>
      <c r="AU226" s="233" t="s">
        <v>83</v>
      </c>
      <c r="AV226" s="13" t="s">
        <v>125</v>
      </c>
      <c r="AW226" s="13" t="s">
        <v>35</v>
      </c>
      <c r="AX226" s="13" t="s">
        <v>76</v>
      </c>
      <c r="AY226" s="233" t="s">
        <v>117</v>
      </c>
    </row>
    <row r="227" spans="2:65" s="1" customFormat="1" ht="22.5" customHeight="1">
      <c r="B227" s="40"/>
      <c r="C227" s="239" t="s">
        <v>317</v>
      </c>
      <c r="D227" s="239" t="s">
        <v>233</v>
      </c>
      <c r="E227" s="240" t="s">
        <v>318</v>
      </c>
      <c r="F227" s="241" t="s">
        <v>319</v>
      </c>
      <c r="G227" s="242" t="s">
        <v>320</v>
      </c>
      <c r="H227" s="243">
        <v>3</v>
      </c>
      <c r="I227" s="244"/>
      <c r="J227" s="245">
        <f>ROUND(I227*H227,2)</f>
        <v>0</v>
      </c>
      <c r="K227" s="241" t="s">
        <v>21</v>
      </c>
      <c r="L227" s="246"/>
      <c r="M227" s="247" t="s">
        <v>21</v>
      </c>
      <c r="N227" s="248" t="s">
        <v>42</v>
      </c>
      <c r="O227" s="41"/>
      <c r="P227" s="196">
        <f>O227*H227</f>
        <v>0</v>
      </c>
      <c r="Q227" s="196">
        <v>0</v>
      </c>
      <c r="R227" s="196">
        <f>Q227*H227</f>
        <v>0</v>
      </c>
      <c r="S227" s="196">
        <v>0</v>
      </c>
      <c r="T227" s="197">
        <f>S227*H227</f>
        <v>0</v>
      </c>
      <c r="AR227" s="23" t="s">
        <v>303</v>
      </c>
      <c r="AT227" s="23" t="s">
        <v>233</v>
      </c>
      <c r="AU227" s="23" t="s">
        <v>83</v>
      </c>
      <c r="AY227" s="23" t="s">
        <v>117</v>
      </c>
      <c r="BE227" s="198">
        <f>IF(N227="základní",J227,0)</f>
        <v>0</v>
      </c>
      <c r="BF227" s="198">
        <f>IF(N227="snížená",J227,0)</f>
        <v>0</v>
      </c>
      <c r="BG227" s="198">
        <f>IF(N227="zákl. přenesená",J227,0)</f>
        <v>0</v>
      </c>
      <c r="BH227" s="198">
        <f>IF(N227="sníž. přenesená",J227,0)</f>
        <v>0</v>
      </c>
      <c r="BI227" s="198">
        <f>IF(N227="nulová",J227,0)</f>
        <v>0</v>
      </c>
      <c r="BJ227" s="23" t="s">
        <v>76</v>
      </c>
      <c r="BK227" s="198">
        <f>ROUND(I227*H227,2)</f>
        <v>0</v>
      </c>
      <c r="BL227" s="23" t="s">
        <v>216</v>
      </c>
      <c r="BM227" s="23" t="s">
        <v>321</v>
      </c>
    </row>
    <row r="228" spans="2:65" s="11" customFormat="1">
      <c r="B228" s="199"/>
      <c r="C228" s="200"/>
      <c r="D228" s="201" t="s">
        <v>127</v>
      </c>
      <c r="E228" s="202" t="s">
        <v>21</v>
      </c>
      <c r="F228" s="203" t="s">
        <v>322</v>
      </c>
      <c r="G228" s="200"/>
      <c r="H228" s="204" t="s">
        <v>21</v>
      </c>
      <c r="I228" s="205"/>
      <c r="J228" s="200"/>
      <c r="K228" s="200"/>
      <c r="L228" s="206"/>
      <c r="M228" s="207"/>
      <c r="N228" s="208"/>
      <c r="O228" s="208"/>
      <c r="P228" s="208"/>
      <c r="Q228" s="208"/>
      <c r="R228" s="208"/>
      <c r="S228" s="208"/>
      <c r="T228" s="209"/>
      <c r="AT228" s="210" t="s">
        <v>127</v>
      </c>
      <c r="AU228" s="210" t="s">
        <v>83</v>
      </c>
      <c r="AV228" s="11" t="s">
        <v>76</v>
      </c>
      <c r="AW228" s="11" t="s">
        <v>35</v>
      </c>
      <c r="AX228" s="11" t="s">
        <v>71</v>
      </c>
      <c r="AY228" s="210" t="s">
        <v>117</v>
      </c>
    </row>
    <row r="229" spans="2:65" s="12" customFormat="1">
      <c r="B229" s="211"/>
      <c r="C229" s="212"/>
      <c r="D229" s="201" t="s">
        <v>127</v>
      </c>
      <c r="E229" s="213" t="s">
        <v>21</v>
      </c>
      <c r="F229" s="214" t="s">
        <v>118</v>
      </c>
      <c r="G229" s="212"/>
      <c r="H229" s="215">
        <v>3</v>
      </c>
      <c r="I229" s="216"/>
      <c r="J229" s="212"/>
      <c r="K229" s="212"/>
      <c r="L229" s="217"/>
      <c r="M229" s="218"/>
      <c r="N229" s="219"/>
      <c r="O229" s="219"/>
      <c r="P229" s="219"/>
      <c r="Q229" s="219"/>
      <c r="R229" s="219"/>
      <c r="S229" s="219"/>
      <c r="T229" s="220"/>
      <c r="AT229" s="221" t="s">
        <v>127</v>
      </c>
      <c r="AU229" s="221" t="s">
        <v>83</v>
      </c>
      <c r="AV229" s="12" t="s">
        <v>83</v>
      </c>
      <c r="AW229" s="12" t="s">
        <v>35</v>
      </c>
      <c r="AX229" s="12" t="s">
        <v>71</v>
      </c>
      <c r="AY229" s="221" t="s">
        <v>117</v>
      </c>
    </row>
    <row r="230" spans="2:65" s="13" customFormat="1">
      <c r="B230" s="222"/>
      <c r="C230" s="223"/>
      <c r="D230" s="224" t="s">
        <v>127</v>
      </c>
      <c r="E230" s="225" t="s">
        <v>21</v>
      </c>
      <c r="F230" s="226" t="s">
        <v>130</v>
      </c>
      <c r="G230" s="223"/>
      <c r="H230" s="227">
        <v>3</v>
      </c>
      <c r="I230" s="228"/>
      <c r="J230" s="223"/>
      <c r="K230" s="223"/>
      <c r="L230" s="229"/>
      <c r="M230" s="230"/>
      <c r="N230" s="231"/>
      <c r="O230" s="231"/>
      <c r="P230" s="231"/>
      <c r="Q230" s="231"/>
      <c r="R230" s="231"/>
      <c r="S230" s="231"/>
      <c r="T230" s="232"/>
      <c r="AT230" s="233" t="s">
        <v>127</v>
      </c>
      <c r="AU230" s="233" t="s">
        <v>83</v>
      </c>
      <c r="AV230" s="13" t="s">
        <v>125</v>
      </c>
      <c r="AW230" s="13" t="s">
        <v>35</v>
      </c>
      <c r="AX230" s="13" t="s">
        <v>76</v>
      </c>
      <c r="AY230" s="233" t="s">
        <v>117</v>
      </c>
    </row>
    <row r="231" spans="2:65" s="1" customFormat="1" ht="31.5" customHeight="1">
      <c r="B231" s="40"/>
      <c r="C231" s="187" t="s">
        <v>323</v>
      </c>
      <c r="D231" s="187" t="s">
        <v>120</v>
      </c>
      <c r="E231" s="188" t="s">
        <v>324</v>
      </c>
      <c r="F231" s="189" t="s">
        <v>325</v>
      </c>
      <c r="G231" s="190" t="s">
        <v>230</v>
      </c>
      <c r="H231" s="191">
        <v>4</v>
      </c>
      <c r="I231" s="192"/>
      <c r="J231" s="193">
        <f>ROUND(I231*H231,2)</f>
        <v>0</v>
      </c>
      <c r="K231" s="189" t="s">
        <v>124</v>
      </c>
      <c r="L231" s="60"/>
      <c r="M231" s="194" t="s">
        <v>21</v>
      </c>
      <c r="N231" s="195" t="s">
        <v>42</v>
      </c>
      <c r="O231" s="41"/>
      <c r="P231" s="196">
        <f>O231*H231</f>
        <v>0</v>
      </c>
      <c r="Q231" s="196">
        <v>2.5000000000000001E-4</v>
      </c>
      <c r="R231" s="196">
        <f>Q231*H231</f>
        <v>1E-3</v>
      </c>
      <c r="S231" s="196">
        <v>0</v>
      </c>
      <c r="T231" s="197">
        <f>S231*H231</f>
        <v>0</v>
      </c>
      <c r="AR231" s="23" t="s">
        <v>216</v>
      </c>
      <c r="AT231" s="23" t="s">
        <v>120</v>
      </c>
      <c r="AU231" s="23" t="s">
        <v>83</v>
      </c>
      <c r="AY231" s="23" t="s">
        <v>117</v>
      </c>
      <c r="BE231" s="198">
        <f>IF(N231="základní",J231,0)</f>
        <v>0</v>
      </c>
      <c r="BF231" s="198">
        <f>IF(N231="snížená",J231,0)</f>
        <v>0</v>
      </c>
      <c r="BG231" s="198">
        <f>IF(N231="zákl. přenesená",J231,0)</f>
        <v>0</v>
      </c>
      <c r="BH231" s="198">
        <f>IF(N231="sníž. přenesená",J231,0)</f>
        <v>0</v>
      </c>
      <c r="BI231" s="198">
        <f>IF(N231="nulová",J231,0)</f>
        <v>0</v>
      </c>
      <c r="BJ231" s="23" t="s">
        <v>76</v>
      </c>
      <c r="BK231" s="198">
        <f>ROUND(I231*H231,2)</f>
        <v>0</v>
      </c>
      <c r="BL231" s="23" t="s">
        <v>216</v>
      </c>
      <c r="BM231" s="23" t="s">
        <v>326</v>
      </c>
    </row>
    <row r="232" spans="2:65" s="11" customFormat="1">
      <c r="B232" s="199"/>
      <c r="C232" s="200"/>
      <c r="D232" s="201" t="s">
        <v>127</v>
      </c>
      <c r="E232" s="202" t="s">
        <v>21</v>
      </c>
      <c r="F232" s="203" t="s">
        <v>241</v>
      </c>
      <c r="G232" s="200"/>
      <c r="H232" s="204" t="s">
        <v>21</v>
      </c>
      <c r="I232" s="205"/>
      <c r="J232" s="200"/>
      <c r="K232" s="200"/>
      <c r="L232" s="206"/>
      <c r="M232" s="207"/>
      <c r="N232" s="208"/>
      <c r="O232" s="208"/>
      <c r="P232" s="208"/>
      <c r="Q232" s="208"/>
      <c r="R232" s="208"/>
      <c r="S232" s="208"/>
      <c r="T232" s="209"/>
      <c r="AT232" s="210" t="s">
        <v>127</v>
      </c>
      <c r="AU232" s="210" t="s">
        <v>83</v>
      </c>
      <c r="AV232" s="11" t="s">
        <v>76</v>
      </c>
      <c r="AW232" s="11" t="s">
        <v>35</v>
      </c>
      <c r="AX232" s="11" t="s">
        <v>71</v>
      </c>
      <c r="AY232" s="210" t="s">
        <v>117</v>
      </c>
    </row>
    <row r="233" spans="2:65" s="12" customFormat="1">
      <c r="B233" s="211"/>
      <c r="C233" s="212"/>
      <c r="D233" s="201" t="s">
        <v>127</v>
      </c>
      <c r="E233" s="213" t="s">
        <v>21</v>
      </c>
      <c r="F233" s="214" t="s">
        <v>125</v>
      </c>
      <c r="G233" s="212"/>
      <c r="H233" s="215">
        <v>4</v>
      </c>
      <c r="I233" s="216"/>
      <c r="J233" s="212"/>
      <c r="K233" s="212"/>
      <c r="L233" s="217"/>
      <c r="M233" s="218"/>
      <c r="N233" s="219"/>
      <c r="O233" s="219"/>
      <c r="P233" s="219"/>
      <c r="Q233" s="219"/>
      <c r="R233" s="219"/>
      <c r="S233" s="219"/>
      <c r="T233" s="220"/>
      <c r="AT233" s="221" t="s">
        <v>127</v>
      </c>
      <c r="AU233" s="221" t="s">
        <v>83</v>
      </c>
      <c r="AV233" s="12" t="s">
        <v>83</v>
      </c>
      <c r="AW233" s="12" t="s">
        <v>35</v>
      </c>
      <c r="AX233" s="12" t="s">
        <v>71</v>
      </c>
      <c r="AY233" s="221" t="s">
        <v>117</v>
      </c>
    </row>
    <row r="234" spans="2:65" s="13" customFormat="1">
      <c r="B234" s="222"/>
      <c r="C234" s="223"/>
      <c r="D234" s="224" t="s">
        <v>127</v>
      </c>
      <c r="E234" s="225" t="s">
        <v>21</v>
      </c>
      <c r="F234" s="226" t="s">
        <v>130</v>
      </c>
      <c r="G234" s="223"/>
      <c r="H234" s="227">
        <v>4</v>
      </c>
      <c r="I234" s="228"/>
      <c r="J234" s="223"/>
      <c r="K234" s="223"/>
      <c r="L234" s="229"/>
      <c r="M234" s="230"/>
      <c r="N234" s="231"/>
      <c r="O234" s="231"/>
      <c r="P234" s="231"/>
      <c r="Q234" s="231"/>
      <c r="R234" s="231"/>
      <c r="S234" s="231"/>
      <c r="T234" s="232"/>
      <c r="AT234" s="233" t="s">
        <v>127</v>
      </c>
      <c r="AU234" s="233" t="s">
        <v>83</v>
      </c>
      <c r="AV234" s="13" t="s">
        <v>125</v>
      </c>
      <c r="AW234" s="13" t="s">
        <v>35</v>
      </c>
      <c r="AX234" s="13" t="s">
        <v>76</v>
      </c>
      <c r="AY234" s="233" t="s">
        <v>117</v>
      </c>
    </row>
    <row r="235" spans="2:65" s="1" customFormat="1" ht="22.5" customHeight="1">
      <c r="B235" s="40"/>
      <c r="C235" s="239" t="s">
        <v>327</v>
      </c>
      <c r="D235" s="239" t="s">
        <v>233</v>
      </c>
      <c r="E235" s="240" t="s">
        <v>328</v>
      </c>
      <c r="F235" s="241" t="s">
        <v>329</v>
      </c>
      <c r="G235" s="242" t="s">
        <v>320</v>
      </c>
      <c r="H235" s="243">
        <v>4</v>
      </c>
      <c r="I235" s="244"/>
      <c r="J235" s="245">
        <f>ROUND(I235*H235,2)</f>
        <v>0</v>
      </c>
      <c r="K235" s="241" t="s">
        <v>21</v>
      </c>
      <c r="L235" s="246"/>
      <c r="M235" s="247" t="s">
        <v>21</v>
      </c>
      <c r="N235" s="248" t="s">
        <v>42</v>
      </c>
      <c r="O235" s="41"/>
      <c r="P235" s="196">
        <f>O235*H235</f>
        <v>0</v>
      </c>
      <c r="Q235" s="196">
        <v>0</v>
      </c>
      <c r="R235" s="196">
        <f>Q235*H235</f>
        <v>0</v>
      </c>
      <c r="S235" s="196">
        <v>0</v>
      </c>
      <c r="T235" s="197">
        <f>S235*H235</f>
        <v>0</v>
      </c>
      <c r="AR235" s="23" t="s">
        <v>303</v>
      </c>
      <c r="AT235" s="23" t="s">
        <v>233</v>
      </c>
      <c r="AU235" s="23" t="s">
        <v>83</v>
      </c>
      <c r="AY235" s="23" t="s">
        <v>117</v>
      </c>
      <c r="BE235" s="198">
        <f>IF(N235="základní",J235,0)</f>
        <v>0</v>
      </c>
      <c r="BF235" s="198">
        <f>IF(N235="snížená",J235,0)</f>
        <v>0</v>
      </c>
      <c r="BG235" s="198">
        <f>IF(N235="zákl. přenesená",J235,0)</f>
        <v>0</v>
      </c>
      <c r="BH235" s="198">
        <f>IF(N235="sníž. přenesená",J235,0)</f>
        <v>0</v>
      </c>
      <c r="BI235" s="198">
        <f>IF(N235="nulová",J235,0)</f>
        <v>0</v>
      </c>
      <c r="BJ235" s="23" t="s">
        <v>76</v>
      </c>
      <c r="BK235" s="198">
        <f>ROUND(I235*H235,2)</f>
        <v>0</v>
      </c>
      <c r="BL235" s="23" t="s">
        <v>216</v>
      </c>
      <c r="BM235" s="23" t="s">
        <v>330</v>
      </c>
    </row>
    <row r="236" spans="2:65" s="12" customFormat="1">
      <c r="B236" s="211"/>
      <c r="C236" s="212"/>
      <c r="D236" s="201" t="s">
        <v>127</v>
      </c>
      <c r="E236" s="213" t="s">
        <v>21</v>
      </c>
      <c r="F236" s="214" t="s">
        <v>125</v>
      </c>
      <c r="G236" s="212"/>
      <c r="H236" s="215">
        <v>4</v>
      </c>
      <c r="I236" s="216"/>
      <c r="J236" s="212"/>
      <c r="K236" s="212"/>
      <c r="L236" s="217"/>
      <c r="M236" s="218"/>
      <c r="N236" s="219"/>
      <c r="O236" s="219"/>
      <c r="P236" s="219"/>
      <c r="Q236" s="219"/>
      <c r="R236" s="219"/>
      <c r="S236" s="219"/>
      <c r="T236" s="220"/>
      <c r="AT236" s="221" t="s">
        <v>127</v>
      </c>
      <c r="AU236" s="221" t="s">
        <v>83</v>
      </c>
      <c r="AV236" s="12" t="s">
        <v>83</v>
      </c>
      <c r="AW236" s="12" t="s">
        <v>35</v>
      </c>
      <c r="AX236" s="12" t="s">
        <v>71</v>
      </c>
      <c r="AY236" s="221" t="s">
        <v>117</v>
      </c>
    </row>
    <row r="237" spans="2:65" s="13" customFormat="1">
      <c r="B237" s="222"/>
      <c r="C237" s="223"/>
      <c r="D237" s="224" t="s">
        <v>127</v>
      </c>
      <c r="E237" s="225" t="s">
        <v>21</v>
      </c>
      <c r="F237" s="226" t="s">
        <v>130</v>
      </c>
      <c r="G237" s="223"/>
      <c r="H237" s="227">
        <v>4</v>
      </c>
      <c r="I237" s="228"/>
      <c r="J237" s="223"/>
      <c r="K237" s="223"/>
      <c r="L237" s="229"/>
      <c r="M237" s="230"/>
      <c r="N237" s="231"/>
      <c r="O237" s="231"/>
      <c r="P237" s="231"/>
      <c r="Q237" s="231"/>
      <c r="R237" s="231"/>
      <c r="S237" s="231"/>
      <c r="T237" s="232"/>
      <c r="AT237" s="233" t="s">
        <v>127</v>
      </c>
      <c r="AU237" s="233" t="s">
        <v>83</v>
      </c>
      <c r="AV237" s="13" t="s">
        <v>125</v>
      </c>
      <c r="AW237" s="13" t="s">
        <v>35</v>
      </c>
      <c r="AX237" s="13" t="s">
        <v>76</v>
      </c>
      <c r="AY237" s="233" t="s">
        <v>117</v>
      </c>
    </row>
    <row r="238" spans="2:65" s="1" customFormat="1" ht="31.5" customHeight="1">
      <c r="B238" s="40"/>
      <c r="C238" s="187" t="s">
        <v>331</v>
      </c>
      <c r="D238" s="187" t="s">
        <v>120</v>
      </c>
      <c r="E238" s="188" t="s">
        <v>332</v>
      </c>
      <c r="F238" s="189" t="s">
        <v>333</v>
      </c>
      <c r="G238" s="190" t="s">
        <v>230</v>
      </c>
      <c r="H238" s="191">
        <v>3</v>
      </c>
      <c r="I238" s="192"/>
      <c r="J238" s="193">
        <f>ROUND(I238*H238,2)</f>
        <v>0</v>
      </c>
      <c r="K238" s="189" t="s">
        <v>124</v>
      </c>
      <c r="L238" s="60"/>
      <c r="M238" s="194" t="s">
        <v>21</v>
      </c>
      <c r="N238" s="195" t="s">
        <v>42</v>
      </c>
      <c r="O238" s="41"/>
      <c r="P238" s="196">
        <f>O238*H238</f>
        <v>0</v>
      </c>
      <c r="Q238" s="196">
        <v>0</v>
      </c>
      <c r="R238" s="196">
        <f>Q238*H238</f>
        <v>0</v>
      </c>
      <c r="S238" s="196">
        <v>0</v>
      </c>
      <c r="T238" s="197">
        <f>S238*H238</f>
        <v>0</v>
      </c>
      <c r="AR238" s="23" t="s">
        <v>216</v>
      </c>
      <c r="AT238" s="23" t="s">
        <v>120</v>
      </c>
      <c r="AU238" s="23" t="s">
        <v>83</v>
      </c>
      <c r="AY238" s="23" t="s">
        <v>117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23" t="s">
        <v>76</v>
      </c>
      <c r="BK238" s="198">
        <f>ROUND(I238*H238,2)</f>
        <v>0</v>
      </c>
      <c r="BL238" s="23" t="s">
        <v>216</v>
      </c>
      <c r="BM238" s="23" t="s">
        <v>334</v>
      </c>
    </row>
    <row r="239" spans="2:65" s="11" customFormat="1">
      <c r="B239" s="199"/>
      <c r="C239" s="200"/>
      <c r="D239" s="201" t="s">
        <v>127</v>
      </c>
      <c r="E239" s="202" t="s">
        <v>21</v>
      </c>
      <c r="F239" s="203" t="s">
        <v>335</v>
      </c>
      <c r="G239" s="200"/>
      <c r="H239" s="204" t="s">
        <v>21</v>
      </c>
      <c r="I239" s="205"/>
      <c r="J239" s="200"/>
      <c r="K239" s="200"/>
      <c r="L239" s="206"/>
      <c r="M239" s="207"/>
      <c r="N239" s="208"/>
      <c r="O239" s="208"/>
      <c r="P239" s="208"/>
      <c r="Q239" s="208"/>
      <c r="R239" s="208"/>
      <c r="S239" s="208"/>
      <c r="T239" s="209"/>
      <c r="AT239" s="210" t="s">
        <v>127</v>
      </c>
      <c r="AU239" s="210" t="s">
        <v>83</v>
      </c>
      <c r="AV239" s="11" t="s">
        <v>76</v>
      </c>
      <c r="AW239" s="11" t="s">
        <v>35</v>
      </c>
      <c r="AX239" s="11" t="s">
        <v>71</v>
      </c>
      <c r="AY239" s="210" t="s">
        <v>117</v>
      </c>
    </row>
    <row r="240" spans="2:65" s="12" customFormat="1">
      <c r="B240" s="211"/>
      <c r="C240" s="212"/>
      <c r="D240" s="201" t="s">
        <v>127</v>
      </c>
      <c r="E240" s="213" t="s">
        <v>21</v>
      </c>
      <c r="F240" s="214" t="s">
        <v>118</v>
      </c>
      <c r="G240" s="212"/>
      <c r="H240" s="215">
        <v>3</v>
      </c>
      <c r="I240" s="216"/>
      <c r="J240" s="212"/>
      <c r="K240" s="212"/>
      <c r="L240" s="217"/>
      <c r="M240" s="218"/>
      <c r="N240" s="219"/>
      <c r="O240" s="219"/>
      <c r="P240" s="219"/>
      <c r="Q240" s="219"/>
      <c r="R240" s="219"/>
      <c r="S240" s="219"/>
      <c r="T240" s="220"/>
      <c r="AT240" s="221" t="s">
        <v>127</v>
      </c>
      <c r="AU240" s="221" t="s">
        <v>83</v>
      </c>
      <c r="AV240" s="12" t="s">
        <v>83</v>
      </c>
      <c r="AW240" s="12" t="s">
        <v>35</v>
      </c>
      <c r="AX240" s="12" t="s">
        <v>71</v>
      </c>
      <c r="AY240" s="221" t="s">
        <v>117</v>
      </c>
    </row>
    <row r="241" spans="2:65" s="13" customFormat="1">
      <c r="B241" s="222"/>
      <c r="C241" s="223"/>
      <c r="D241" s="224" t="s">
        <v>127</v>
      </c>
      <c r="E241" s="225" t="s">
        <v>21</v>
      </c>
      <c r="F241" s="226" t="s">
        <v>130</v>
      </c>
      <c r="G241" s="223"/>
      <c r="H241" s="227">
        <v>3</v>
      </c>
      <c r="I241" s="228"/>
      <c r="J241" s="223"/>
      <c r="K241" s="223"/>
      <c r="L241" s="229"/>
      <c r="M241" s="230"/>
      <c r="N241" s="231"/>
      <c r="O241" s="231"/>
      <c r="P241" s="231"/>
      <c r="Q241" s="231"/>
      <c r="R241" s="231"/>
      <c r="S241" s="231"/>
      <c r="T241" s="232"/>
      <c r="AT241" s="233" t="s">
        <v>127</v>
      </c>
      <c r="AU241" s="233" t="s">
        <v>83</v>
      </c>
      <c r="AV241" s="13" t="s">
        <v>125</v>
      </c>
      <c r="AW241" s="13" t="s">
        <v>35</v>
      </c>
      <c r="AX241" s="13" t="s">
        <v>76</v>
      </c>
      <c r="AY241" s="233" t="s">
        <v>117</v>
      </c>
    </row>
    <row r="242" spans="2:65" s="1" customFormat="1" ht="22.5" customHeight="1">
      <c r="B242" s="40"/>
      <c r="C242" s="239" t="s">
        <v>336</v>
      </c>
      <c r="D242" s="239" t="s">
        <v>233</v>
      </c>
      <c r="E242" s="240" t="s">
        <v>337</v>
      </c>
      <c r="F242" s="241" t="s">
        <v>338</v>
      </c>
      <c r="G242" s="242" t="s">
        <v>147</v>
      </c>
      <c r="H242" s="243">
        <v>3.3</v>
      </c>
      <c r="I242" s="244"/>
      <c r="J242" s="245">
        <f>ROUND(I242*H242,2)</f>
        <v>0</v>
      </c>
      <c r="K242" s="241" t="s">
        <v>21</v>
      </c>
      <c r="L242" s="246"/>
      <c r="M242" s="247" t="s">
        <v>21</v>
      </c>
      <c r="N242" s="248" t="s">
        <v>42</v>
      </c>
      <c r="O242" s="41"/>
      <c r="P242" s="196">
        <f>O242*H242</f>
        <v>0</v>
      </c>
      <c r="Q242" s="196">
        <v>5.0000000000000001E-3</v>
      </c>
      <c r="R242" s="196">
        <f>Q242*H242</f>
        <v>1.6500000000000001E-2</v>
      </c>
      <c r="S242" s="196">
        <v>0</v>
      </c>
      <c r="T242" s="197">
        <f>S242*H242</f>
        <v>0</v>
      </c>
      <c r="AR242" s="23" t="s">
        <v>303</v>
      </c>
      <c r="AT242" s="23" t="s">
        <v>233</v>
      </c>
      <c r="AU242" s="23" t="s">
        <v>83</v>
      </c>
      <c r="AY242" s="23" t="s">
        <v>117</v>
      </c>
      <c r="BE242" s="198">
        <f>IF(N242="základní",J242,0)</f>
        <v>0</v>
      </c>
      <c r="BF242" s="198">
        <f>IF(N242="snížená",J242,0)</f>
        <v>0</v>
      </c>
      <c r="BG242" s="198">
        <f>IF(N242="zákl. přenesená",J242,0)</f>
        <v>0</v>
      </c>
      <c r="BH242" s="198">
        <f>IF(N242="sníž. přenesená",J242,0)</f>
        <v>0</v>
      </c>
      <c r="BI242" s="198">
        <f>IF(N242="nulová",J242,0)</f>
        <v>0</v>
      </c>
      <c r="BJ242" s="23" t="s">
        <v>76</v>
      </c>
      <c r="BK242" s="198">
        <f>ROUND(I242*H242,2)</f>
        <v>0</v>
      </c>
      <c r="BL242" s="23" t="s">
        <v>216</v>
      </c>
      <c r="BM242" s="23" t="s">
        <v>339</v>
      </c>
    </row>
    <row r="243" spans="2:65" s="11" customFormat="1">
      <c r="B243" s="199"/>
      <c r="C243" s="200"/>
      <c r="D243" s="201" t="s">
        <v>127</v>
      </c>
      <c r="E243" s="202" t="s">
        <v>21</v>
      </c>
      <c r="F243" s="203" t="s">
        <v>246</v>
      </c>
      <c r="G243" s="200"/>
      <c r="H243" s="204" t="s">
        <v>21</v>
      </c>
      <c r="I243" s="205"/>
      <c r="J243" s="200"/>
      <c r="K243" s="200"/>
      <c r="L243" s="206"/>
      <c r="M243" s="207"/>
      <c r="N243" s="208"/>
      <c r="O243" s="208"/>
      <c r="P243" s="208"/>
      <c r="Q243" s="208"/>
      <c r="R243" s="208"/>
      <c r="S243" s="208"/>
      <c r="T243" s="209"/>
      <c r="AT243" s="210" t="s">
        <v>127</v>
      </c>
      <c r="AU243" s="210" t="s">
        <v>83</v>
      </c>
      <c r="AV243" s="11" t="s">
        <v>76</v>
      </c>
      <c r="AW243" s="11" t="s">
        <v>35</v>
      </c>
      <c r="AX243" s="11" t="s">
        <v>71</v>
      </c>
      <c r="AY243" s="210" t="s">
        <v>117</v>
      </c>
    </row>
    <row r="244" spans="2:65" s="12" customFormat="1">
      <c r="B244" s="211"/>
      <c r="C244" s="212"/>
      <c r="D244" s="201" t="s">
        <v>127</v>
      </c>
      <c r="E244" s="213" t="s">
        <v>21</v>
      </c>
      <c r="F244" s="214" t="s">
        <v>340</v>
      </c>
      <c r="G244" s="212"/>
      <c r="H244" s="215">
        <v>3.3</v>
      </c>
      <c r="I244" s="216"/>
      <c r="J244" s="212"/>
      <c r="K244" s="212"/>
      <c r="L244" s="217"/>
      <c r="M244" s="218"/>
      <c r="N244" s="219"/>
      <c r="O244" s="219"/>
      <c r="P244" s="219"/>
      <c r="Q244" s="219"/>
      <c r="R244" s="219"/>
      <c r="S244" s="219"/>
      <c r="T244" s="220"/>
      <c r="AT244" s="221" t="s">
        <v>127</v>
      </c>
      <c r="AU244" s="221" t="s">
        <v>83</v>
      </c>
      <c r="AV244" s="12" t="s">
        <v>83</v>
      </c>
      <c r="AW244" s="12" t="s">
        <v>35</v>
      </c>
      <c r="AX244" s="12" t="s">
        <v>71</v>
      </c>
      <c r="AY244" s="221" t="s">
        <v>117</v>
      </c>
    </row>
    <row r="245" spans="2:65" s="13" customFormat="1">
      <c r="B245" s="222"/>
      <c r="C245" s="223"/>
      <c r="D245" s="224" t="s">
        <v>127</v>
      </c>
      <c r="E245" s="225" t="s">
        <v>21</v>
      </c>
      <c r="F245" s="226" t="s">
        <v>130</v>
      </c>
      <c r="G245" s="223"/>
      <c r="H245" s="227">
        <v>3.3</v>
      </c>
      <c r="I245" s="228"/>
      <c r="J245" s="223"/>
      <c r="K245" s="223"/>
      <c r="L245" s="229"/>
      <c r="M245" s="230"/>
      <c r="N245" s="231"/>
      <c r="O245" s="231"/>
      <c r="P245" s="231"/>
      <c r="Q245" s="231"/>
      <c r="R245" s="231"/>
      <c r="S245" s="231"/>
      <c r="T245" s="232"/>
      <c r="AT245" s="233" t="s">
        <v>127</v>
      </c>
      <c r="AU245" s="233" t="s">
        <v>83</v>
      </c>
      <c r="AV245" s="13" t="s">
        <v>125</v>
      </c>
      <c r="AW245" s="13" t="s">
        <v>35</v>
      </c>
      <c r="AX245" s="13" t="s">
        <v>76</v>
      </c>
      <c r="AY245" s="233" t="s">
        <v>117</v>
      </c>
    </row>
    <row r="246" spans="2:65" s="1" customFormat="1" ht="31.5" customHeight="1">
      <c r="B246" s="40"/>
      <c r="C246" s="187" t="s">
        <v>341</v>
      </c>
      <c r="D246" s="187" t="s">
        <v>120</v>
      </c>
      <c r="E246" s="188" t="s">
        <v>342</v>
      </c>
      <c r="F246" s="189" t="s">
        <v>343</v>
      </c>
      <c r="G246" s="190" t="s">
        <v>344</v>
      </c>
      <c r="H246" s="249"/>
      <c r="I246" s="192"/>
      <c r="J246" s="193">
        <f>ROUND(I246*H246,2)</f>
        <v>0</v>
      </c>
      <c r="K246" s="189" t="s">
        <v>124</v>
      </c>
      <c r="L246" s="60"/>
      <c r="M246" s="194" t="s">
        <v>21</v>
      </c>
      <c r="N246" s="195" t="s">
        <v>42</v>
      </c>
      <c r="O246" s="41"/>
      <c r="P246" s="196">
        <f>O246*H246</f>
        <v>0</v>
      </c>
      <c r="Q246" s="196">
        <v>0</v>
      </c>
      <c r="R246" s="196">
        <f>Q246*H246</f>
        <v>0</v>
      </c>
      <c r="S246" s="196">
        <v>0</v>
      </c>
      <c r="T246" s="197">
        <f>S246*H246</f>
        <v>0</v>
      </c>
      <c r="AR246" s="23" t="s">
        <v>216</v>
      </c>
      <c r="AT246" s="23" t="s">
        <v>120</v>
      </c>
      <c r="AU246" s="23" t="s">
        <v>83</v>
      </c>
      <c r="AY246" s="23" t="s">
        <v>117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23" t="s">
        <v>76</v>
      </c>
      <c r="BK246" s="198">
        <f>ROUND(I246*H246,2)</f>
        <v>0</v>
      </c>
      <c r="BL246" s="23" t="s">
        <v>216</v>
      </c>
      <c r="BM246" s="23" t="s">
        <v>345</v>
      </c>
    </row>
    <row r="247" spans="2:65" s="10" customFormat="1" ht="29.85" customHeight="1">
      <c r="B247" s="170"/>
      <c r="C247" s="171"/>
      <c r="D247" s="184" t="s">
        <v>70</v>
      </c>
      <c r="E247" s="185" t="s">
        <v>346</v>
      </c>
      <c r="F247" s="185" t="s">
        <v>347</v>
      </c>
      <c r="G247" s="171"/>
      <c r="H247" s="171"/>
      <c r="I247" s="174"/>
      <c r="J247" s="186">
        <f>BK247</f>
        <v>0</v>
      </c>
      <c r="K247" s="171"/>
      <c r="L247" s="176"/>
      <c r="M247" s="177"/>
      <c r="N247" s="178"/>
      <c r="O247" s="178"/>
      <c r="P247" s="179">
        <f>SUM(P248:P293)</f>
        <v>0</v>
      </c>
      <c r="Q247" s="178"/>
      <c r="R247" s="179">
        <f>SUM(R248:R293)</f>
        <v>0.11620083</v>
      </c>
      <c r="S247" s="178"/>
      <c r="T247" s="180">
        <f>SUM(T248:T293)</f>
        <v>0</v>
      </c>
      <c r="AR247" s="181" t="s">
        <v>83</v>
      </c>
      <c r="AT247" s="182" t="s">
        <v>70</v>
      </c>
      <c r="AU247" s="182" t="s">
        <v>76</v>
      </c>
      <c r="AY247" s="181" t="s">
        <v>117</v>
      </c>
      <c r="BK247" s="183">
        <f>SUM(BK248:BK293)</f>
        <v>0</v>
      </c>
    </row>
    <row r="248" spans="2:65" s="1" customFormat="1" ht="22.5" customHeight="1">
      <c r="B248" s="40"/>
      <c r="C248" s="187" t="s">
        <v>348</v>
      </c>
      <c r="D248" s="187" t="s">
        <v>120</v>
      </c>
      <c r="E248" s="188" t="s">
        <v>349</v>
      </c>
      <c r="F248" s="189" t="s">
        <v>350</v>
      </c>
      <c r="G248" s="190" t="s">
        <v>133</v>
      </c>
      <c r="H248" s="191">
        <v>12.481999999999999</v>
      </c>
      <c r="I248" s="192"/>
      <c r="J248" s="193">
        <f>ROUND(I248*H248,2)</f>
        <v>0</v>
      </c>
      <c r="K248" s="189" t="s">
        <v>124</v>
      </c>
      <c r="L248" s="60"/>
      <c r="M248" s="194" t="s">
        <v>21</v>
      </c>
      <c r="N248" s="195" t="s">
        <v>42</v>
      </c>
      <c r="O248" s="41"/>
      <c r="P248" s="196">
        <f>O248*H248</f>
        <v>0</v>
      </c>
      <c r="Q248" s="196">
        <v>2.0000000000000002E-5</v>
      </c>
      <c r="R248" s="196">
        <f>Q248*H248</f>
        <v>2.4964000000000003E-4</v>
      </c>
      <c r="S248" s="196">
        <v>0</v>
      </c>
      <c r="T248" s="197">
        <f>S248*H248</f>
        <v>0</v>
      </c>
      <c r="AR248" s="23" t="s">
        <v>216</v>
      </c>
      <c r="AT248" s="23" t="s">
        <v>120</v>
      </c>
      <c r="AU248" s="23" t="s">
        <v>83</v>
      </c>
      <c r="AY248" s="23" t="s">
        <v>117</v>
      </c>
      <c r="BE248" s="198">
        <f>IF(N248="základní",J248,0)</f>
        <v>0</v>
      </c>
      <c r="BF248" s="198">
        <f>IF(N248="snížená",J248,0)</f>
        <v>0</v>
      </c>
      <c r="BG248" s="198">
        <f>IF(N248="zákl. přenesená",J248,0)</f>
        <v>0</v>
      </c>
      <c r="BH248" s="198">
        <f>IF(N248="sníž. přenesená",J248,0)</f>
        <v>0</v>
      </c>
      <c r="BI248" s="198">
        <f>IF(N248="nulová",J248,0)</f>
        <v>0</v>
      </c>
      <c r="BJ248" s="23" t="s">
        <v>76</v>
      </c>
      <c r="BK248" s="198">
        <f>ROUND(I248*H248,2)</f>
        <v>0</v>
      </c>
      <c r="BL248" s="23" t="s">
        <v>216</v>
      </c>
      <c r="BM248" s="23" t="s">
        <v>351</v>
      </c>
    </row>
    <row r="249" spans="2:65" s="11" customFormat="1">
      <c r="B249" s="199"/>
      <c r="C249" s="200"/>
      <c r="D249" s="201" t="s">
        <v>127</v>
      </c>
      <c r="E249" s="202" t="s">
        <v>21</v>
      </c>
      <c r="F249" s="203" t="s">
        <v>352</v>
      </c>
      <c r="G249" s="200"/>
      <c r="H249" s="204" t="s">
        <v>21</v>
      </c>
      <c r="I249" s="205"/>
      <c r="J249" s="200"/>
      <c r="K249" s="200"/>
      <c r="L249" s="206"/>
      <c r="M249" s="207"/>
      <c r="N249" s="208"/>
      <c r="O249" s="208"/>
      <c r="P249" s="208"/>
      <c r="Q249" s="208"/>
      <c r="R249" s="208"/>
      <c r="S249" s="208"/>
      <c r="T249" s="209"/>
      <c r="AT249" s="210" t="s">
        <v>127</v>
      </c>
      <c r="AU249" s="210" t="s">
        <v>83</v>
      </c>
      <c r="AV249" s="11" t="s">
        <v>76</v>
      </c>
      <c r="AW249" s="11" t="s">
        <v>35</v>
      </c>
      <c r="AX249" s="11" t="s">
        <v>71</v>
      </c>
      <c r="AY249" s="210" t="s">
        <v>117</v>
      </c>
    </row>
    <row r="250" spans="2:65" s="12" customFormat="1">
      <c r="B250" s="211"/>
      <c r="C250" s="212"/>
      <c r="D250" s="201" t="s">
        <v>127</v>
      </c>
      <c r="E250" s="213" t="s">
        <v>21</v>
      </c>
      <c r="F250" s="214" t="s">
        <v>353</v>
      </c>
      <c r="G250" s="212"/>
      <c r="H250" s="215">
        <v>7.7919999999999998</v>
      </c>
      <c r="I250" s="216"/>
      <c r="J250" s="212"/>
      <c r="K250" s="212"/>
      <c r="L250" s="217"/>
      <c r="M250" s="218"/>
      <c r="N250" s="219"/>
      <c r="O250" s="219"/>
      <c r="P250" s="219"/>
      <c r="Q250" s="219"/>
      <c r="R250" s="219"/>
      <c r="S250" s="219"/>
      <c r="T250" s="220"/>
      <c r="AT250" s="221" t="s">
        <v>127</v>
      </c>
      <c r="AU250" s="221" t="s">
        <v>83</v>
      </c>
      <c r="AV250" s="12" t="s">
        <v>83</v>
      </c>
      <c r="AW250" s="12" t="s">
        <v>35</v>
      </c>
      <c r="AX250" s="12" t="s">
        <v>71</v>
      </c>
      <c r="AY250" s="221" t="s">
        <v>117</v>
      </c>
    </row>
    <row r="251" spans="2:65" s="12" customFormat="1">
      <c r="B251" s="211"/>
      <c r="C251" s="212"/>
      <c r="D251" s="201" t="s">
        <v>127</v>
      </c>
      <c r="E251" s="213" t="s">
        <v>21</v>
      </c>
      <c r="F251" s="214" t="s">
        <v>354</v>
      </c>
      <c r="G251" s="212"/>
      <c r="H251" s="215">
        <v>4.6900000000000004</v>
      </c>
      <c r="I251" s="216"/>
      <c r="J251" s="212"/>
      <c r="K251" s="212"/>
      <c r="L251" s="217"/>
      <c r="M251" s="218"/>
      <c r="N251" s="219"/>
      <c r="O251" s="219"/>
      <c r="P251" s="219"/>
      <c r="Q251" s="219"/>
      <c r="R251" s="219"/>
      <c r="S251" s="219"/>
      <c r="T251" s="220"/>
      <c r="AT251" s="221" t="s">
        <v>127</v>
      </c>
      <c r="AU251" s="221" t="s">
        <v>83</v>
      </c>
      <c r="AV251" s="12" t="s">
        <v>83</v>
      </c>
      <c r="AW251" s="12" t="s">
        <v>35</v>
      </c>
      <c r="AX251" s="12" t="s">
        <v>71</v>
      </c>
      <c r="AY251" s="221" t="s">
        <v>117</v>
      </c>
    </row>
    <row r="252" spans="2:65" s="13" customFormat="1">
      <c r="B252" s="222"/>
      <c r="C252" s="223"/>
      <c r="D252" s="224" t="s">
        <v>127</v>
      </c>
      <c r="E252" s="225" t="s">
        <v>21</v>
      </c>
      <c r="F252" s="226" t="s">
        <v>130</v>
      </c>
      <c r="G252" s="223"/>
      <c r="H252" s="227">
        <v>12.481999999999999</v>
      </c>
      <c r="I252" s="228"/>
      <c r="J252" s="223"/>
      <c r="K252" s="223"/>
      <c r="L252" s="229"/>
      <c r="M252" s="230"/>
      <c r="N252" s="231"/>
      <c r="O252" s="231"/>
      <c r="P252" s="231"/>
      <c r="Q252" s="231"/>
      <c r="R252" s="231"/>
      <c r="S252" s="231"/>
      <c r="T252" s="232"/>
      <c r="AT252" s="233" t="s">
        <v>127</v>
      </c>
      <c r="AU252" s="233" t="s">
        <v>83</v>
      </c>
      <c r="AV252" s="13" t="s">
        <v>125</v>
      </c>
      <c r="AW252" s="13" t="s">
        <v>35</v>
      </c>
      <c r="AX252" s="13" t="s">
        <v>76</v>
      </c>
      <c r="AY252" s="233" t="s">
        <v>117</v>
      </c>
    </row>
    <row r="253" spans="2:65" s="1" customFormat="1" ht="22.5" customHeight="1">
      <c r="B253" s="40"/>
      <c r="C253" s="187" t="s">
        <v>355</v>
      </c>
      <c r="D253" s="187" t="s">
        <v>120</v>
      </c>
      <c r="E253" s="188" t="s">
        <v>356</v>
      </c>
      <c r="F253" s="189" t="s">
        <v>357</v>
      </c>
      <c r="G253" s="190" t="s">
        <v>133</v>
      </c>
      <c r="H253" s="191">
        <v>12.481999999999999</v>
      </c>
      <c r="I253" s="192"/>
      <c r="J253" s="193">
        <f>ROUND(I253*H253,2)</f>
        <v>0</v>
      </c>
      <c r="K253" s="189" t="s">
        <v>124</v>
      </c>
      <c r="L253" s="60"/>
      <c r="M253" s="194" t="s">
        <v>21</v>
      </c>
      <c r="N253" s="195" t="s">
        <v>42</v>
      </c>
      <c r="O253" s="41"/>
      <c r="P253" s="196">
        <f>O253*H253</f>
        <v>0</v>
      </c>
      <c r="Q253" s="196">
        <v>1.7000000000000001E-4</v>
      </c>
      <c r="R253" s="196">
        <f>Q253*H253</f>
        <v>2.1219400000000001E-3</v>
      </c>
      <c r="S253" s="196">
        <v>0</v>
      </c>
      <c r="T253" s="197">
        <f>S253*H253</f>
        <v>0</v>
      </c>
      <c r="AR253" s="23" t="s">
        <v>216</v>
      </c>
      <c r="AT253" s="23" t="s">
        <v>120</v>
      </c>
      <c r="AU253" s="23" t="s">
        <v>83</v>
      </c>
      <c r="AY253" s="23" t="s">
        <v>117</v>
      </c>
      <c r="BE253" s="198">
        <f>IF(N253="základní",J253,0)</f>
        <v>0</v>
      </c>
      <c r="BF253" s="198">
        <f>IF(N253="snížená",J253,0)</f>
        <v>0</v>
      </c>
      <c r="BG253" s="198">
        <f>IF(N253="zákl. přenesená",J253,0)</f>
        <v>0</v>
      </c>
      <c r="BH253" s="198">
        <f>IF(N253="sníž. přenesená",J253,0)</f>
        <v>0</v>
      </c>
      <c r="BI253" s="198">
        <f>IF(N253="nulová",J253,0)</f>
        <v>0</v>
      </c>
      <c r="BJ253" s="23" t="s">
        <v>76</v>
      </c>
      <c r="BK253" s="198">
        <f>ROUND(I253*H253,2)</f>
        <v>0</v>
      </c>
      <c r="BL253" s="23" t="s">
        <v>216</v>
      </c>
      <c r="BM253" s="23" t="s">
        <v>358</v>
      </c>
    </row>
    <row r="254" spans="2:65" s="11" customFormat="1">
      <c r="B254" s="199"/>
      <c r="C254" s="200"/>
      <c r="D254" s="201" t="s">
        <v>127</v>
      </c>
      <c r="E254" s="202" t="s">
        <v>21</v>
      </c>
      <c r="F254" s="203" t="s">
        <v>352</v>
      </c>
      <c r="G254" s="200"/>
      <c r="H254" s="204" t="s">
        <v>21</v>
      </c>
      <c r="I254" s="205"/>
      <c r="J254" s="200"/>
      <c r="K254" s="200"/>
      <c r="L254" s="206"/>
      <c r="M254" s="207"/>
      <c r="N254" s="208"/>
      <c r="O254" s="208"/>
      <c r="P254" s="208"/>
      <c r="Q254" s="208"/>
      <c r="R254" s="208"/>
      <c r="S254" s="208"/>
      <c r="T254" s="209"/>
      <c r="AT254" s="210" t="s">
        <v>127</v>
      </c>
      <c r="AU254" s="210" t="s">
        <v>83</v>
      </c>
      <c r="AV254" s="11" t="s">
        <v>76</v>
      </c>
      <c r="AW254" s="11" t="s">
        <v>35</v>
      </c>
      <c r="AX254" s="11" t="s">
        <v>71</v>
      </c>
      <c r="AY254" s="210" t="s">
        <v>117</v>
      </c>
    </row>
    <row r="255" spans="2:65" s="12" customFormat="1">
      <c r="B255" s="211"/>
      <c r="C255" s="212"/>
      <c r="D255" s="201" t="s">
        <v>127</v>
      </c>
      <c r="E255" s="213" t="s">
        <v>21</v>
      </c>
      <c r="F255" s="214" t="s">
        <v>353</v>
      </c>
      <c r="G255" s="212"/>
      <c r="H255" s="215">
        <v>7.7919999999999998</v>
      </c>
      <c r="I255" s="216"/>
      <c r="J255" s="212"/>
      <c r="K255" s="212"/>
      <c r="L255" s="217"/>
      <c r="M255" s="218"/>
      <c r="N255" s="219"/>
      <c r="O255" s="219"/>
      <c r="P255" s="219"/>
      <c r="Q255" s="219"/>
      <c r="R255" s="219"/>
      <c r="S255" s="219"/>
      <c r="T255" s="220"/>
      <c r="AT255" s="221" t="s">
        <v>127</v>
      </c>
      <c r="AU255" s="221" t="s">
        <v>83</v>
      </c>
      <c r="AV255" s="12" t="s">
        <v>83</v>
      </c>
      <c r="AW255" s="12" t="s">
        <v>35</v>
      </c>
      <c r="AX255" s="12" t="s">
        <v>71</v>
      </c>
      <c r="AY255" s="221" t="s">
        <v>117</v>
      </c>
    </row>
    <row r="256" spans="2:65" s="12" customFormat="1">
      <c r="B256" s="211"/>
      <c r="C256" s="212"/>
      <c r="D256" s="201" t="s">
        <v>127</v>
      </c>
      <c r="E256" s="213" t="s">
        <v>21</v>
      </c>
      <c r="F256" s="214" t="s">
        <v>354</v>
      </c>
      <c r="G256" s="212"/>
      <c r="H256" s="215">
        <v>4.6900000000000004</v>
      </c>
      <c r="I256" s="216"/>
      <c r="J256" s="212"/>
      <c r="K256" s="212"/>
      <c r="L256" s="217"/>
      <c r="M256" s="218"/>
      <c r="N256" s="219"/>
      <c r="O256" s="219"/>
      <c r="P256" s="219"/>
      <c r="Q256" s="219"/>
      <c r="R256" s="219"/>
      <c r="S256" s="219"/>
      <c r="T256" s="220"/>
      <c r="AT256" s="221" t="s">
        <v>127</v>
      </c>
      <c r="AU256" s="221" t="s">
        <v>83</v>
      </c>
      <c r="AV256" s="12" t="s">
        <v>83</v>
      </c>
      <c r="AW256" s="12" t="s">
        <v>35</v>
      </c>
      <c r="AX256" s="12" t="s">
        <v>71</v>
      </c>
      <c r="AY256" s="221" t="s">
        <v>117</v>
      </c>
    </row>
    <row r="257" spans="2:65" s="13" customFormat="1">
      <c r="B257" s="222"/>
      <c r="C257" s="223"/>
      <c r="D257" s="224" t="s">
        <v>127</v>
      </c>
      <c r="E257" s="225" t="s">
        <v>21</v>
      </c>
      <c r="F257" s="226" t="s">
        <v>130</v>
      </c>
      <c r="G257" s="223"/>
      <c r="H257" s="227">
        <v>12.481999999999999</v>
      </c>
      <c r="I257" s="228"/>
      <c r="J257" s="223"/>
      <c r="K257" s="223"/>
      <c r="L257" s="229"/>
      <c r="M257" s="230"/>
      <c r="N257" s="231"/>
      <c r="O257" s="231"/>
      <c r="P257" s="231"/>
      <c r="Q257" s="231"/>
      <c r="R257" s="231"/>
      <c r="S257" s="231"/>
      <c r="T257" s="232"/>
      <c r="AT257" s="233" t="s">
        <v>127</v>
      </c>
      <c r="AU257" s="233" t="s">
        <v>83</v>
      </c>
      <c r="AV257" s="13" t="s">
        <v>125</v>
      </c>
      <c r="AW257" s="13" t="s">
        <v>35</v>
      </c>
      <c r="AX257" s="13" t="s">
        <v>76</v>
      </c>
      <c r="AY257" s="233" t="s">
        <v>117</v>
      </c>
    </row>
    <row r="258" spans="2:65" s="1" customFormat="1" ht="22.5" customHeight="1">
      <c r="B258" s="40"/>
      <c r="C258" s="187" t="s">
        <v>359</v>
      </c>
      <c r="D258" s="187" t="s">
        <v>120</v>
      </c>
      <c r="E258" s="188" t="s">
        <v>360</v>
      </c>
      <c r="F258" s="189" t="s">
        <v>361</v>
      </c>
      <c r="G258" s="190" t="s">
        <v>133</v>
      </c>
      <c r="H258" s="191">
        <v>24.963000000000001</v>
      </c>
      <c r="I258" s="192"/>
      <c r="J258" s="193">
        <f>ROUND(I258*H258,2)</f>
        <v>0</v>
      </c>
      <c r="K258" s="189" t="s">
        <v>124</v>
      </c>
      <c r="L258" s="60"/>
      <c r="M258" s="194" t="s">
        <v>21</v>
      </c>
      <c r="N258" s="195" t="s">
        <v>42</v>
      </c>
      <c r="O258" s="41"/>
      <c r="P258" s="196">
        <f>O258*H258</f>
        <v>0</v>
      </c>
      <c r="Q258" s="196">
        <v>1.4999999999999999E-4</v>
      </c>
      <c r="R258" s="196">
        <f>Q258*H258</f>
        <v>3.7444499999999999E-3</v>
      </c>
      <c r="S258" s="196">
        <v>0</v>
      </c>
      <c r="T258" s="197">
        <f>S258*H258</f>
        <v>0</v>
      </c>
      <c r="AR258" s="23" t="s">
        <v>216</v>
      </c>
      <c r="AT258" s="23" t="s">
        <v>120</v>
      </c>
      <c r="AU258" s="23" t="s">
        <v>83</v>
      </c>
      <c r="AY258" s="23" t="s">
        <v>117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23" t="s">
        <v>76</v>
      </c>
      <c r="BK258" s="198">
        <f>ROUND(I258*H258,2)</f>
        <v>0</v>
      </c>
      <c r="BL258" s="23" t="s">
        <v>216</v>
      </c>
      <c r="BM258" s="23" t="s">
        <v>362</v>
      </c>
    </row>
    <row r="259" spans="2:65" s="11" customFormat="1">
      <c r="B259" s="199"/>
      <c r="C259" s="200"/>
      <c r="D259" s="201" t="s">
        <v>127</v>
      </c>
      <c r="E259" s="202" t="s">
        <v>21</v>
      </c>
      <c r="F259" s="203" t="s">
        <v>363</v>
      </c>
      <c r="G259" s="200"/>
      <c r="H259" s="204" t="s">
        <v>21</v>
      </c>
      <c r="I259" s="205"/>
      <c r="J259" s="200"/>
      <c r="K259" s="200"/>
      <c r="L259" s="206"/>
      <c r="M259" s="207"/>
      <c r="N259" s="208"/>
      <c r="O259" s="208"/>
      <c r="P259" s="208"/>
      <c r="Q259" s="208"/>
      <c r="R259" s="208"/>
      <c r="S259" s="208"/>
      <c r="T259" s="209"/>
      <c r="AT259" s="210" t="s">
        <v>127</v>
      </c>
      <c r="AU259" s="210" t="s">
        <v>83</v>
      </c>
      <c r="AV259" s="11" t="s">
        <v>76</v>
      </c>
      <c r="AW259" s="11" t="s">
        <v>35</v>
      </c>
      <c r="AX259" s="11" t="s">
        <v>71</v>
      </c>
      <c r="AY259" s="210" t="s">
        <v>117</v>
      </c>
    </row>
    <row r="260" spans="2:65" s="12" customFormat="1">
      <c r="B260" s="211"/>
      <c r="C260" s="212"/>
      <c r="D260" s="201" t="s">
        <v>127</v>
      </c>
      <c r="E260" s="213" t="s">
        <v>21</v>
      </c>
      <c r="F260" s="214" t="s">
        <v>364</v>
      </c>
      <c r="G260" s="212"/>
      <c r="H260" s="215">
        <v>15.583</v>
      </c>
      <c r="I260" s="216"/>
      <c r="J260" s="212"/>
      <c r="K260" s="212"/>
      <c r="L260" s="217"/>
      <c r="M260" s="218"/>
      <c r="N260" s="219"/>
      <c r="O260" s="219"/>
      <c r="P260" s="219"/>
      <c r="Q260" s="219"/>
      <c r="R260" s="219"/>
      <c r="S260" s="219"/>
      <c r="T260" s="220"/>
      <c r="AT260" s="221" t="s">
        <v>127</v>
      </c>
      <c r="AU260" s="221" t="s">
        <v>83</v>
      </c>
      <c r="AV260" s="12" t="s">
        <v>83</v>
      </c>
      <c r="AW260" s="12" t="s">
        <v>35</v>
      </c>
      <c r="AX260" s="12" t="s">
        <v>71</v>
      </c>
      <c r="AY260" s="221" t="s">
        <v>117</v>
      </c>
    </row>
    <row r="261" spans="2:65" s="12" customFormat="1">
      <c r="B261" s="211"/>
      <c r="C261" s="212"/>
      <c r="D261" s="201" t="s">
        <v>127</v>
      </c>
      <c r="E261" s="213" t="s">
        <v>21</v>
      </c>
      <c r="F261" s="214" t="s">
        <v>365</v>
      </c>
      <c r="G261" s="212"/>
      <c r="H261" s="215">
        <v>9.3800000000000008</v>
      </c>
      <c r="I261" s="216"/>
      <c r="J261" s="212"/>
      <c r="K261" s="212"/>
      <c r="L261" s="217"/>
      <c r="M261" s="218"/>
      <c r="N261" s="219"/>
      <c r="O261" s="219"/>
      <c r="P261" s="219"/>
      <c r="Q261" s="219"/>
      <c r="R261" s="219"/>
      <c r="S261" s="219"/>
      <c r="T261" s="220"/>
      <c r="AT261" s="221" t="s">
        <v>127</v>
      </c>
      <c r="AU261" s="221" t="s">
        <v>83</v>
      </c>
      <c r="AV261" s="12" t="s">
        <v>83</v>
      </c>
      <c r="AW261" s="12" t="s">
        <v>35</v>
      </c>
      <c r="AX261" s="12" t="s">
        <v>71</v>
      </c>
      <c r="AY261" s="221" t="s">
        <v>117</v>
      </c>
    </row>
    <row r="262" spans="2:65" s="13" customFormat="1">
      <c r="B262" s="222"/>
      <c r="C262" s="223"/>
      <c r="D262" s="224" t="s">
        <v>127</v>
      </c>
      <c r="E262" s="225" t="s">
        <v>21</v>
      </c>
      <c r="F262" s="226" t="s">
        <v>130</v>
      </c>
      <c r="G262" s="223"/>
      <c r="H262" s="227">
        <v>24.963000000000001</v>
      </c>
      <c r="I262" s="228"/>
      <c r="J262" s="223"/>
      <c r="K262" s="223"/>
      <c r="L262" s="229"/>
      <c r="M262" s="230"/>
      <c r="N262" s="231"/>
      <c r="O262" s="231"/>
      <c r="P262" s="231"/>
      <c r="Q262" s="231"/>
      <c r="R262" s="231"/>
      <c r="S262" s="231"/>
      <c r="T262" s="232"/>
      <c r="AT262" s="233" t="s">
        <v>127</v>
      </c>
      <c r="AU262" s="233" t="s">
        <v>83</v>
      </c>
      <c r="AV262" s="13" t="s">
        <v>125</v>
      </c>
      <c r="AW262" s="13" t="s">
        <v>35</v>
      </c>
      <c r="AX262" s="13" t="s">
        <v>76</v>
      </c>
      <c r="AY262" s="233" t="s">
        <v>117</v>
      </c>
    </row>
    <row r="263" spans="2:65" s="1" customFormat="1" ht="22.5" customHeight="1">
      <c r="B263" s="40"/>
      <c r="C263" s="187" t="s">
        <v>366</v>
      </c>
      <c r="D263" s="187" t="s">
        <v>120</v>
      </c>
      <c r="E263" s="188" t="s">
        <v>367</v>
      </c>
      <c r="F263" s="189" t="s">
        <v>368</v>
      </c>
      <c r="G263" s="190" t="s">
        <v>133</v>
      </c>
      <c r="H263" s="191">
        <v>12.481999999999999</v>
      </c>
      <c r="I263" s="192"/>
      <c r="J263" s="193">
        <f>ROUND(I263*H263,2)</f>
        <v>0</v>
      </c>
      <c r="K263" s="189" t="s">
        <v>124</v>
      </c>
      <c r="L263" s="60"/>
      <c r="M263" s="194" t="s">
        <v>21</v>
      </c>
      <c r="N263" s="195" t="s">
        <v>42</v>
      </c>
      <c r="O263" s="41"/>
      <c r="P263" s="196">
        <f>O263*H263</f>
        <v>0</v>
      </c>
      <c r="Q263" s="196">
        <v>2.4000000000000001E-4</v>
      </c>
      <c r="R263" s="196">
        <f>Q263*H263</f>
        <v>2.9956799999999997E-3</v>
      </c>
      <c r="S263" s="196">
        <v>0</v>
      </c>
      <c r="T263" s="197">
        <f>S263*H263</f>
        <v>0</v>
      </c>
      <c r="AR263" s="23" t="s">
        <v>216</v>
      </c>
      <c r="AT263" s="23" t="s">
        <v>120</v>
      </c>
      <c r="AU263" s="23" t="s">
        <v>83</v>
      </c>
      <c r="AY263" s="23" t="s">
        <v>117</v>
      </c>
      <c r="BE263" s="198">
        <f>IF(N263="základní",J263,0)</f>
        <v>0</v>
      </c>
      <c r="BF263" s="198">
        <f>IF(N263="snížená",J263,0)</f>
        <v>0</v>
      </c>
      <c r="BG263" s="198">
        <f>IF(N263="zákl. přenesená",J263,0)</f>
        <v>0</v>
      </c>
      <c r="BH263" s="198">
        <f>IF(N263="sníž. přenesená",J263,0)</f>
        <v>0</v>
      </c>
      <c r="BI263" s="198">
        <f>IF(N263="nulová",J263,0)</f>
        <v>0</v>
      </c>
      <c r="BJ263" s="23" t="s">
        <v>76</v>
      </c>
      <c r="BK263" s="198">
        <f>ROUND(I263*H263,2)</f>
        <v>0</v>
      </c>
      <c r="BL263" s="23" t="s">
        <v>216</v>
      </c>
      <c r="BM263" s="23" t="s">
        <v>369</v>
      </c>
    </row>
    <row r="264" spans="2:65" s="11" customFormat="1">
      <c r="B264" s="199"/>
      <c r="C264" s="200"/>
      <c r="D264" s="201" t="s">
        <v>127</v>
      </c>
      <c r="E264" s="202" t="s">
        <v>21</v>
      </c>
      <c r="F264" s="203" t="s">
        <v>352</v>
      </c>
      <c r="G264" s="200"/>
      <c r="H264" s="204" t="s">
        <v>21</v>
      </c>
      <c r="I264" s="205"/>
      <c r="J264" s="200"/>
      <c r="K264" s="200"/>
      <c r="L264" s="206"/>
      <c r="M264" s="207"/>
      <c r="N264" s="208"/>
      <c r="O264" s="208"/>
      <c r="P264" s="208"/>
      <c r="Q264" s="208"/>
      <c r="R264" s="208"/>
      <c r="S264" s="208"/>
      <c r="T264" s="209"/>
      <c r="AT264" s="210" t="s">
        <v>127</v>
      </c>
      <c r="AU264" s="210" t="s">
        <v>83</v>
      </c>
      <c r="AV264" s="11" t="s">
        <v>76</v>
      </c>
      <c r="AW264" s="11" t="s">
        <v>35</v>
      </c>
      <c r="AX264" s="11" t="s">
        <v>71</v>
      </c>
      <c r="AY264" s="210" t="s">
        <v>117</v>
      </c>
    </row>
    <row r="265" spans="2:65" s="12" customFormat="1">
      <c r="B265" s="211"/>
      <c r="C265" s="212"/>
      <c r="D265" s="201" t="s">
        <v>127</v>
      </c>
      <c r="E265" s="213" t="s">
        <v>21</v>
      </c>
      <c r="F265" s="214" t="s">
        <v>353</v>
      </c>
      <c r="G265" s="212"/>
      <c r="H265" s="215">
        <v>7.7919999999999998</v>
      </c>
      <c r="I265" s="216"/>
      <c r="J265" s="212"/>
      <c r="K265" s="212"/>
      <c r="L265" s="217"/>
      <c r="M265" s="218"/>
      <c r="N265" s="219"/>
      <c r="O265" s="219"/>
      <c r="P265" s="219"/>
      <c r="Q265" s="219"/>
      <c r="R265" s="219"/>
      <c r="S265" s="219"/>
      <c r="T265" s="220"/>
      <c r="AT265" s="221" t="s">
        <v>127</v>
      </c>
      <c r="AU265" s="221" t="s">
        <v>83</v>
      </c>
      <c r="AV265" s="12" t="s">
        <v>83</v>
      </c>
      <c r="AW265" s="12" t="s">
        <v>35</v>
      </c>
      <c r="AX265" s="12" t="s">
        <v>71</v>
      </c>
      <c r="AY265" s="221" t="s">
        <v>117</v>
      </c>
    </row>
    <row r="266" spans="2:65" s="12" customFormat="1">
      <c r="B266" s="211"/>
      <c r="C266" s="212"/>
      <c r="D266" s="201" t="s">
        <v>127</v>
      </c>
      <c r="E266" s="213" t="s">
        <v>21</v>
      </c>
      <c r="F266" s="214" t="s">
        <v>354</v>
      </c>
      <c r="G266" s="212"/>
      <c r="H266" s="215">
        <v>4.6900000000000004</v>
      </c>
      <c r="I266" s="216"/>
      <c r="J266" s="212"/>
      <c r="K266" s="212"/>
      <c r="L266" s="217"/>
      <c r="M266" s="218"/>
      <c r="N266" s="219"/>
      <c r="O266" s="219"/>
      <c r="P266" s="219"/>
      <c r="Q266" s="219"/>
      <c r="R266" s="219"/>
      <c r="S266" s="219"/>
      <c r="T266" s="220"/>
      <c r="AT266" s="221" t="s">
        <v>127</v>
      </c>
      <c r="AU266" s="221" t="s">
        <v>83</v>
      </c>
      <c r="AV266" s="12" t="s">
        <v>83</v>
      </c>
      <c r="AW266" s="12" t="s">
        <v>35</v>
      </c>
      <c r="AX266" s="12" t="s">
        <v>71</v>
      </c>
      <c r="AY266" s="221" t="s">
        <v>117</v>
      </c>
    </row>
    <row r="267" spans="2:65" s="13" customFormat="1">
      <c r="B267" s="222"/>
      <c r="C267" s="223"/>
      <c r="D267" s="224" t="s">
        <v>127</v>
      </c>
      <c r="E267" s="225" t="s">
        <v>21</v>
      </c>
      <c r="F267" s="226" t="s">
        <v>130</v>
      </c>
      <c r="G267" s="223"/>
      <c r="H267" s="227">
        <v>12.481999999999999</v>
      </c>
      <c r="I267" s="228"/>
      <c r="J267" s="223"/>
      <c r="K267" s="223"/>
      <c r="L267" s="229"/>
      <c r="M267" s="230"/>
      <c r="N267" s="231"/>
      <c r="O267" s="231"/>
      <c r="P267" s="231"/>
      <c r="Q267" s="231"/>
      <c r="R267" s="231"/>
      <c r="S267" s="231"/>
      <c r="T267" s="232"/>
      <c r="AT267" s="233" t="s">
        <v>127</v>
      </c>
      <c r="AU267" s="233" t="s">
        <v>83</v>
      </c>
      <c r="AV267" s="13" t="s">
        <v>125</v>
      </c>
      <c r="AW267" s="13" t="s">
        <v>35</v>
      </c>
      <c r="AX267" s="13" t="s">
        <v>76</v>
      </c>
      <c r="AY267" s="233" t="s">
        <v>117</v>
      </c>
    </row>
    <row r="268" spans="2:65" s="1" customFormat="1" ht="31.5" customHeight="1">
      <c r="B268" s="40"/>
      <c r="C268" s="187" t="s">
        <v>370</v>
      </c>
      <c r="D268" s="187" t="s">
        <v>120</v>
      </c>
      <c r="E268" s="188" t="s">
        <v>371</v>
      </c>
      <c r="F268" s="189" t="s">
        <v>372</v>
      </c>
      <c r="G268" s="190" t="s">
        <v>133</v>
      </c>
      <c r="H268" s="191">
        <v>12.481999999999999</v>
      </c>
      <c r="I268" s="192"/>
      <c r="J268" s="193">
        <f>ROUND(I268*H268,2)</f>
        <v>0</v>
      </c>
      <c r="K268" s="189" t="s">
        <v>124</v>
      </c>
      <c r="L268" s="60"/>
      <c r="M268" s="194" t="s">
        <v>21</v>
      </c>
      <c r="N268" s="195" t="s">
        <v>42</v>
      </c>
      <c r="O268" s="41"/>
      <c r="P268" s="196">
        <f>O268*H268</f>
        <v>0</v>
      </c>
      <c r="Q268" s="196">
        <v>3.2000000000000003E-4</v>
      </c>
      <c r="R268" s="196">
        <f>Q268*H268</f>
        <v>3.9942400000000005E-3</v>
      </c>
      <c r="S268" s="196">
        <v>0</v>
      </c>
      <c r="T268" s="197">
        <f>S268*H268</f>
        <v>0</v>
      </c>
      <c r="AR268" s="23" t="s">
        <v>216</v>
      </c>
      <c r="AT268" s="23" t="s">
        <v>120</v>
      </c>
      <c r="AU268" s="23" t="s">
        <v>83</v>
      </c>
      <c r="AY268" s="23" t="s">
        <v>117</v>
      </c>
      <c r="BE268" s="198">
        <f>IF(N268="základní",J268,0)</f>
        <v>0</v>
      </c>
      <c r="BF268" s="198">
        <f>IF(N268="snížená",J268,0)</f>
        <v>0</v>
      </c>
      <c r="BG268" s="198">
        <f>IF(N268="zákl. přenesená",J268,0)</f>
        <v>0</v>
      </c>
      <c r="BH268" s="198">
        <f>IF(N268="sníž. přenesená",J268,0)</f>
        <v>0</v>
      </c>
      <c r="BI268" s="198">
        <f>IF(N268="nulová",J268,0)</f>
        <v>0</v>
      </c>
      <c r="BJ268" s="23" t="s">
        <v>76</v>
      </c>
      <c r="BK268" s="198">
        <f>ROUND(I268*H268,2)</f>
        <v>0</v>
      </c>
      <c r="BL268" s="23" t="s">
        <v>216</v>
      </c>
      <c r="BM268" s="23" t="s">
        <v>373</v>
      </c>
    </row>
    <row r="269" spans="2:65" s="11" customFormat="1">
      <c r="B269" s="199"/>
      <c r="C269" s="200"/>
      <c r="D269" s="201" t="s">
        <v>127</v>
      </c>
      <c r="E269" s="202" t="s">
        <v>21</v>
      </c>
      <c r="F269" s="203" t="s">
        <v>352</v>
      </c>
      <c r="G269" s="200"/>
      <c r="H269" s="204" t="s">
        <v>21</v>
      </c>
      <c r="I269" s="205"/>
      <c r="J269" s="200"/>
      <c r="K269" s="200"/>
      <c r="L269" s="206"/>
      <c r="M269" s="207"/>
      <c r="N269" s="208"/>
      <c r="O269" s="208"/>
      <c r="P269" s="208"/>
      <c r="Q269" s="208"/>
      <c r="R269" s="208"/>
      <c r="S269" s="208"/>
      <c r="T269" s="209"/>
      <c r="AT269" s="210" t="s">
        <v>127</v>
      </c>
      <c r="AU269" s="210" t="s">
        <v>83</v>
      </c>
      <c r="AV269" s="11" t="s">
        <v>76</v>
      </c>
      <c r="AW269" s="11" t="s">
        <v>35</v>
      </c>
      <c r="AX269" s="11" t="s">
        <v>71</v>
      </c>
      <c r="AY269" s="210" t="s">
        <v>117</v>
      </c>
    </row>
    <row r="270" spans="2:65" s="12" customFormat="1">
      <c r="B270" s="211"/>
      <c r="C270" s="212"/>
      <c r="D270" s="201" t="s">
        <v>127</v>
      </c>
      <c r="E270" s="213" t="s">
        <v>21</v>
      </c>
      <c r="F270" s="214" t="s">
        <v>353</v>
      </c>
      <c r="G270" s="212"/>
      <c r="H270" s="215">
        <v>7.7919999999999998</v>
      </c>
      <c r="I270" s="216"/>
      <c r="J270" s="212"/>
      <c r="K270" s="212"/>
      <c r="L270" s="217"/>
      <c r="M270" s="218"/>
      <c r="N270" s="219"/>
      <c r="O270" s="219"/>
      <c r="P270" s="219"/>
      <c r="Q270" s="219"/>
      <c r="R270" s="219"/>
      <c r="S270" s="219"/>
      <c r="T270" s="220"/>
      <c r="AT270" s="221" t="s">
        <v>127</v>
      </c>
      <c r="AU270" s="221" t="s">
        <v>83</v>
      </c>
      <c r="AV270" s="12" t="s">
        <v>83</v>
      </c>
      <c r="AW270" s="12" t="s">
        <v>35</v>
      </c>
      <c r="AX270" s="12" t="s">
        <v>71</v>
      </c>
      <c r="AY270" s="221" t="s">
        <v>117</v>
      </c>
    </row>
    <row r="271" spans="2:65" s="12" customFormat="1">
      <c r="B271" s="211"/>
      <c r="C271" s="212"/>
      <c r="D271" s="201" t="s">
        <v>127</v>
      </c>
      <c r="E271" s="213" t="s">
        <v>21</v>
      </c>
      <c r="F271" s="214" t="s">
        <v>354</v>
      </c>
      <c r="G271" s="212"/>
      <c r="H271" s="215">
        <v>4.6900000000000004</v>
      </c>
      <c r="I271" s="216"/>
      <c r="J271" s="212"/>
      <c r="K271" s="212"/>
      <c r="L271" s="217"/>
      <c r="M271" s="218"/>
      <c r="N271" s="219"/>
      <c r="O271" s="219"/>
      <c r="P271" s="219"/>
      <c r="Q271" s="219"/>
      <c r="R271" s="219"/>
      <c r="S271" s="219"/>
      <c r="T271" s="220"/>
      <c r="AT271" s="221" t="s">
        <v>127</v>
      </c>
      <c r="AU271" s="221" t="s">
        <v>83</v>
      </c>
      <c r="AV271" s="12" t="s">
        <v>83</v>
      </c>
      <c r="AW271" s="12" t="s">
        <v>35</v>
      </c>
      <c r="AX271" s="12" t="s">
        <v>71</v>
      </c>
      <c r="AY271" s="221" t="s">
        <v>117</v>
      </c>
    </row>
    <row r="272" spans="2:65" s="13" customFormat="1">
      <c r="B272" s="222"/>
      <c r="C272" s="223"/>
      <c r="D272" s="224" t="s">
        <v>127</v>
      </c>
      <c r="E272" s="225" t="s">
        <v>21</v>
      </c>
      <c r="F272" s="226" t="s">
        <v>130</v>
      </c>
      <c r="G272" s="223"/>
      <c r="H272" s="227">
        <v>12.481999999999999</v>
      </c>
      <c r="I272" s="228"/>
      <c r="J272" s="223"/>
      <c r="K272" s="223"/>
      <c r="L272" s="229"/>
      <c r="M272" s="230"/>
      <c r="N272" s="231"/>
      <c r="O272" s="231"/>
      <c r="P272" s="231"/>
      <c r="Q272" s="231"/>
      <c r="R272" s="231"/>
      <c r="S272" s="231"/>
      <c r="T272" s="232"/>
      <c r="AT272" s="233" t="s">
        <v>127</v>
      </c>
      <c r="AU272" s="233" t="s">
        <v>83</v>
      </c>
      <c r="AV272" s="13" t="s">
        <v>125</v>
      </c>
      <c r="AW272" s="13" t="s">
        <v>35</v>
      </c>
      <c r="AX272" s="13" t="s">
        <v>76</v>
      </c>
      <c r="AY272" s="233" t="s">
        <v>117</v>
      </c>
    </row>
    <row r="273" spans="2:65" s="1" customFormat="1" ht="22.5" customHeight="1">
      <c r="B273" s="40"/>
      <c r="C273" s="187" t="s">
        <v>374</v>
      </c>
      <c r="D273" s="187" t="s">
        <v>120</v>
      </c>
      <c r="E273" s="188" t="s">
        <v>375</v>
      </c>
      <c r="F273" s="189" t="s">
        <v>376</v>
      </c>
      <c r="G273" s="190" t="s">
        <v>133</v>
      </c>
      <c r="H273" s="191">
        <v>6.72</v>
      </c>
      <c r="I273" s="192"/>
      <c r="J273" s="193">
        <f>ROUND(I273*H273,2)</f>
        <v>0</v>
      </c>
      <c r="K273" s="189" t="s">
        <v>21</v>
      </c>
      <c r="L273" s="60"/>
      <c r="M273" s="194" t="s">
        <v>21</v>
      </c>
      <c r="N273" s="195" t="s">
        <v>42</v>
      </c>
      <c r="O273" s="41"/>
      <c r="P273" s="196">
        <f>O273*H273</f>
        <v>0</v>
      </c>
      <c r="Q273" s="196">
        <v>2.9E-4</v>
      </c>
      <c r="R273" s="196">
        <f>Q273*H273</f>
        <v>1.9487999999999999E-3</v>
      </c>
      <c r="S273" s="196">
        <v>0</v>
      </c>
      <c r="T273" s="197">
        <f>S273*H273</f>
        <v>0</v>
      </c>
      <c r="AR273" s="23" t="s">
        <v>216</v>
      </c>
      <c r="AT273" s="23" t="s">
        <v>120</v>
      </c>
      <c r="AU273" s="23" t="s">
        <v>83</v>
      </c>
      <c r="AY273" s="23" t="s">
        <v>117</v>
      </c>
      <c r="BE273" s="198">
        <f>IF(N273="základní",J273,0)</f>
        <v>0</v>
      </c>
      <c r="BF273" s="198">
        <f>IF(N273="snížená",J273,0)</f>
        <v>0</v>
      </c>
      <c r="BG273" s="198">
        <f>IF(N273="zákl. přenesená",J273,0)</f>
        <v>0</v>
      </c>
      <c r="BH273" s="198">
        <f>IF(N273="sníž. přenesená",J273,0)</f>
        <v>0</v>
      </c>
      <c r="BI273" s="198">
        <f>IF(N273="nulová",J273,0)</f>
        <v>0</v>
      </c>
      <c r="BJ273" s="23" t="s">
        <v>76</v>
      </c>
      <c r="BK273" s="198">
        <f>ROUND(I273*H273,2)</f>
        <v>0</v>
      </c>
      <c r="BL273" s="23" t="s">
        <v>216</v>
      </c>
      <c r="BM273" s="23" t="s">
        <v>377</v>
      </c>
    </row>
    <row r="274" spans="2:65" s="11" customFormat="1">
      <c r="B274" s="199"/>
      <c r="C274" s="200"/>
      <c r="D274" s="201" t="s">
        <v>127</v>
      </c>
      <c r="E274" s="202" t="s">
        <v>21</v>
      </c>
      <c r="F274" s="203" t="s">
        <v>157</v>
      </c>
      <c r="G274" s="200"/>
      <c r="H274" s="204" t="s">
        <v>21</v>
      </c>
      <c r="I274" s="205"/>
      <c r="J274" s="200"/>
      <c r="K274" s="200"/>
      <c r="L274" s="206"/>
      <c r="M274" s="207"/>
      <c r="N274" s="208"/>
      <c r="O274" s="208"/>
      <c r="P274" s="208"/>
      <c r="Q274" s="208"/>
      <c r="R274" s="208"/>
      <c r="S274" s="208"/>
      <c r="T274" s="209"/>
      <c r="AT274" s="210" t="s">
        <v>127</v>
      </c>
      <c r="AU274" s="210" t="s">
        <v>83</v>
      </c>
      <c r="AV274" s="11" t="s">
        <v>76</v>
      </c>
      <c r="AW274" s="11" t="s">
        <v>35</v>
      </c>
      <c r="AX274" s="11" t="s">
        <v>71</v>
      </c>
      <c r="AY274" s="210" t="s">
        <v>117</v>
      </c>
    </row>
    <row r="275" spans="2:65" s="12" customFormat="1">
      <c r="B275" s="211"/>
      <c r="C275" s="212"/>
      <c r="D275" s="201" t="s">
        <v>127</v>
      </c>
      <c r="E275" s="213" t="s">
        <v>21</v>
      </c>
      <c r="F275" s="214" t="s">
        <v>158</v>
      </c>
      <c r="G275" s="212"/>
      <c r="H275" s="215">
        <v>6</v>
      </c>
      <c r="I275" s="216"/>
      <c r="J275" s="212"/>
      <c r="K275" s="212"/>
      <c r="L275" s="217"/>
      <c r="M275" s="218"/>
      <c r="N275" s="219"/>
      <c r="O275" s="219"/>
      <c r="P275" s="219"/>
      <c r="Q275" s="219"/>
      <c r="R275" s="219"/>
      <c r="S275" s="219"/>
      <c r="T275" s="220"/>
      <c r="AT275" s="221" t="s">
        <v>127</v>
      </c>
      <c r="AU275" s="221" t="s">
        <v>83</v>
      </c>
      <c r="AV275" s="12" t="s">
        <v>83</v>
      </c>
      <c r="AW275" s="12" t="s">
        <v>35</v>
      </c>
      <c r="AX275" s="12" t="s">
        <v>71</v>
      </c>
      <c r="AY275" s="221" t="s">
        <v>117</v>
      </c>
    </row>
    <row r="276" spans="2:65" s="12" customFormat="1">
      <c r="B276" s="211"/>
      <c r="C276" s="212"/>
      <c r="D276" s="201" t="s">
        <v>127</v>
      </c>
      <c r="E276" s="213" t="s">
        <v>21</v>
      </c>
      <c r="F276" s="214" t="s">
        <v>159</v>
      </c>
      <c r="G276" s="212"/>
      <c r="H276" s="215">
        <v>0.72</v>
      </c>
      <c r="I276" s="216"/>
      <c r="J276" s="212"/>
      <c r="K276" s="212"/>
      <c r="L276" s="217"/>
      <c r="M276" s="218"/>
      <c r="N276" s="219"/>
      <c r="O276" s="219"/>
      <c r="P276" s="219"/>
      <c r="Q276" s="219"/>
      <c r="R276" s="219"/>
      <c r="S276" s="219"/>
      <c r="T276" s="220"/>
      <c r="AT276" s="221" t="s">
        <v>127</v>
      </c>
      <c r="AU276" s="221" t="s">
        <v>83</v>
      </c>
      <c r="AV276" s="12" t="s">
        <v>83</v>
      </c>
      <c r="AW276" s="12" t="s">
        <v>35</v>
      </c>
      <c r="AX276" s="12" t="s">
        <v>71</v>
      </c>
      <c r="AY276" s="221" t="s">
        <v>117</v>
      </c>
    </row>
    <row r="277" spans="2:65" s="13" customFormat="1">
      <c r="B277" s="222"/>
      <c r="C277" s="223"/>
      <c r="D277" s="224" t="s">
        <v>127</v>
      </c>
      <c r="E277" s="225" t="s">
        <v>21</v>
      </c>
      <c r="F277" s="226" t="s">
        <v>130</v>
      </c>
      <c r="G277" s="223"/>
      <c r="H277" s="227">
        <v>6.72</v>
      </c>
      <c r="I277" s="228"/>
      <c r="J277" s="223"/>
      <c r="K277" s="223"/>
      <c r="L277" s="229"/>
      <c r="M277" s="230"/>
      <c r="N277" s="231"/>
      <c r="O277" s="231"/>
      <c r="P277" s="231"/>
      <c r="Q277" s="231"/>
      <c r="R277" s="231"/>
      <c r="S277" s="231"/>
      <c r="T277" s="232"/>
      <c r="AT277" s="233" t="s">
        <v>127</v>
      </c>
      <c r="AU277" s="233" t="s">
        <v>83</v>
      </c>
      <c r="AV277" s="13" t="s">
        <v>125</v>
      </c>
      <c r="AW277" s="13" t="s">
        <v>35</v>
      </c>
      <c r="AX277" s="13" t="s">
        <v>76</v>
      </c>
      <c r="AY277" s="233" t="s">
        <v>117</v>
      </c>
    </row>
    <row r="278" spans="2:65" s="1" customFormat="1" ht="31.5" customHeight="1">
      <c r="B278" s="40"/>
      <c r="C278" s="187" t="s">
        <v>378</v>
      </c>
      <c r="D278" s="187" t="s">
        <v>120</v>
      </c>
      <c r="E278" s="188" t="s">
        <v>379</v>
      </c>
      <c r="F278" s="189" t="s">
        <v>380</v>
      </c>
      <c r="G278" s="190" t="s">
        <v>133</v>
      </c>
      <c r="H278" s="191">
        <v>93.483999999999995</v>
      </c>
      <c r="I278" s="192"/>
      <c r="J278" s="193">
        <f>ROUND(I278*H278,2)</f>
        <v>0</v>
      </c>
      <c r="K278" s="189" t="s">
        <v>124</v>
      </c>
      <c r="L278" s="60"/>
      <c r="M278" s="194" t="s">
        <v>21</v>
      </c>
      <c r="N278" s="195" t="s">
        <v>42</v>
      </c>
      <c r="O278" s="41"/>
      <c r="P278" s="196">
        <f>O278*H278</f>
        <v>0</v>
      </c>
      <c r="Q278" s="196">
        <v>7.2000000000000005E-4</v>
      </c>
      <c r="R278" s="196">
        <f>Q278*H278</f>
        <v>6.7308480000000004E-2</v>
      </c>
      <c r="S278" s="196">
        <v>0</v>
      </c>
      <c r="T278" s="197">
        <f>S278*H278</f>
        <v>0</v>
      </c>
      <c r="AR278" s="23" t="s">
        <v>216</v>
      </c>
      <c r="AT278" s="23" t="s">
        <v>120</v>
      </c>
      <c r="AU278" s="23" t="s">
        <v>83</v>
      </c>
      <c r="AY278" s="23" t="s">
        <v>117</v>
      </c>
      <c r="BE278" s="198">
        <f>IF(N278="základní",J278,0)</f>
        <v>0</v>
      </c>
      <c r="BF278" s="198">
        <f>IF(N278="snížená",J278,0)</f>
        <v>0</v>
      </c>
      <c r="BG278" s="198">
        <f>IF(N278="zákl. přenesená",J278,0)</f>
        <v>0</v>
      </c>
      <c r="BH278" s="198">
        <f>IF(N278="sníž. přenesená",J278,0)</f>
        <v>0</v>
      </c>
      <c r="BI278" s="198">
        <f>IF(N278="nulová",J278,0)</f>
        <v>0</v>
      </c>
      <c r="BJ278" s="23" t="s">
        <v>76</v>
      </c>
      <c r="BK278" s="198">
        <f>ROUND(I278*H278,2)</f>
        <v>0</v>
      </c>
      <c r="BL278" s="23" t="s">
        <v>216</v>
      </c>
      <c r="BM278" s="23" t="s">
        <v>381</v>
      </c>
    </row>
    <row r="279" spans="2:65" s="11" customFormat="1">
      <c r="B279" s="199"/>
      <c r="C279" s="200"/>
      <c r="D279" s="201" t="s">
        <v>127</v>
      </c>
      <c r="E279" s="202" t="s">
        <v>21</v>
      </c>
      <c r="F279" s="203" t="s">
        <v>163</v>
      </c>
      <c r="G279" s="200"/>
      <c r="H279" s="204" t="s">
        <v>21</v>
      </c>
      <c r="I279" s="205"/>
      <c r="J279" s="200"/>
      <c r="K279" s="200"/>
      <c r="L279" s="206"/>
      <c r="M279" s="207"/>
      <c r="N279" s="208"/>
      <c r="O279" s="208"/>
      <c r="P279" s="208"/>
      <c r="Q279" s="208"/>
      <c r="R279" s="208"/>
      <c r="S279" s="208"/>
      <c r="T279" s="209"/>
      <c r="AT279" s="210" t="s">
        <v>127</v>
      </c>
      <c r="AU279" s="210" t="s">
        <v>83</v>
      </c>
      <c r="AV279" s="11" t="s">
        <v>76</v>
      </c>
      <c r="AW279" s="11" t="s">
        <v>35</v>
      </c>
      <c r="AX279" s="11" t="s">
        <v>71</v>
      </c>
      <c r="AY279" s="210" t="s">
        <v>117</v>
      </c>
    </row>
    <row r="280" spans="2:65" s="11" customFormat="1">
      <c r="B280" s="199"/>
      <c r="C280" s="200"/>
      <c r="D280" s="201" t="s">
        <v>127</v>
      </c>
      <c r="E280" s="202" t="s">
        <v>21</v>
      </c>
      <c r="F280" s="203" t="s">
        <v>164</v>
      </c>
      <c r="G280" s="200"/>
      <c r="H280" s="204" t="s">
        <v>21</v>
      </c>
      <c r="I280" s="205"/>
      <c r="J280" s="200"/>
      <c r="K280" s="200"/>
      <c r="L280" s="206"/>
      <c r="M280" s="207"/>
      <c r="N280" s="208"/>
      <c r="O280" s="208"/>
      <c r="P280" s="208"/>
      <c r="Q280" s="208"/>
      <c r="R280" s="208"/>
      <c r="S280" s="208"/>
      <c r="T280" s="209"/>
      <c r="AT280" s="210" t="s">
        <v>127</v>
      </c>
      <c r="AU280" s="210" t="s">
        <v>83</v>
      </c>
      <c r="AV280" s="11" t="s">
        <v>76</v>
      </c>
      <c r="AW280" s="11" t="s">
        <v>35</v>
      </c>
      <c r="AX280" s="11" t="s">
        <v>71</v>
      </c>
      <c r="AY280" s="210" t="s">
        <v>117</v>
      </c>
    </row>
    <row r="281" spans="2:65" s="12" customFormat="1">
      <c r="B281" s="211"/>
      <c r="C281" s="212"/>
      <c r="D281" s="201" t="s">
        <v>127</v>
      </c>
      <c r="E281" s="213" t="s">
        <v>21</v>
      </c>
      <c r="F281" s="214" t="s">
        <v>165</v>
      </c>
      <c r="G281" s="212"/>
      <c r="H281" s="215">
        <v>7.24</v>
      </c>
      <c r="I281" s="216"/>
      <c r="J281" s="212"/>
      <c r="K281" s="212"/>
      <c r="L281" s="217"/>
      <c r="M281" s="218"/>
      <c r="N281" s="219"/>
      <c r="O281" s="219"/>
      <c r="P281" s="219"/>
      <c r="Q281" s="219"/>
      <c r="R281" s="219"/>
      <c r="S281" s="219"/>
      <c r="T281" s="220"/>
      <c r="AT281" s="221" t="s">
        <v>127</v>
      </c>
      <c r="AU281" s="221" t="s">
        <v>83</v>
      </c>
      <c r="AV281" s="12" t="s">
        <v>83</v>
      </c>
      <c r="AW281" s="12" t="s">
        <v>35</v>
      </c>
      <c r="AX281" s="12" t="s">
        <v>71</v>
      </c>
      <c r="AY281" s="221" t="s">
        <v>117</v>
      </c>
    </row>
    <row r="282" spans="2:65" s="11" customFormat="1">
      <c r="B282" s="199"/>
      <c r="C282" s="200"/>
      <c r="D282" s="201" t="s">
        <v>127</v>
      </c>
      <c r="E282" s="202" t="s">
        <v>21</v>
      </c>
      <c r="F282" s="203" t="s">
        <v>166</v>
      </c>
      <c r="G282" s="200"/>
      <c r="H282" s="204" t="s">
        <v>21</v>
      </c>
      <c r="I282" s="205"/>
      <c r="J282" s="200"/>
      <c r="K282" s="200"/>
      <c r="L282" s="206"/>
      <c r="M282" s="207"/>
      <c r="N282" s="208"/>
      <c r="O282" s="208"/>
      <c r="P282" s="208"/>
      <c r="Q282" s="208"/>
      <c r="R282" s="208"/>
      <c r="S282" s="208"/>
      <c r="T282" s="209"/>
      <c r="AT282" s="210" t="s">
        <v>127</v>
      </c>
      <c r="AU282" s="210" t="s">
        <v>83</v>
      </c>
      <c r="AV282" s="11" t="s">
        <v>76</v>
      </c>
      <c r="AW282" s="11" t="s">
        <v>35</v>
      </c>
      <c r="AX282" s="11" t="s">
        <v>71</v>
      </c>
      <c r="AY282" s="210" t="s">
        <v>117</v>
      </c>
    </row>
    <row r="283" spans="2:65" s="12" customFormat="1">
      <c r="B283" s="211"/>
      <c r="C283" s="212"/>
      <c r="D283" s="201" t="s">
        <v>127</v>
      </c>
      <c r="E283" s="213" t="s">
        <v>21</v>
      </c>
      <c r="F283" s="214" t="s">
        <v>167</v>
      </c>
      <c r="G283" s="212"/>
      <c r="H283" s="215">
        <v>67.44</v>
      </c>
      <c r="I283" s="216"/>
      <c r="J283" s="212"/>
      <c r="K283" s="212"/>
      <c r="L283" s="217"/>
      <c r="M283" s="218"/>
      <c r="N283" s="219"/>
      <c r="O283" s="219"/>
      <c r="P283" s="219"/>
      <c r="Q283" s="219"/>
      <c r="R283" s="219"/>
      <c r="S283" s="219"/>
      <c r="T283" s="220"/>
      <c r="AT283" s="221" t="s">
        <v>127</v>
      </c>
      <c r="AU283" s="221" t="s">
        <v>83</v>
      </c>
      <c r="AV283" s="12" t="s">
        <v>83</v>
      </c>
      <c r="AW283" s="12" t="s">
        <v>35</v>
      </c>
      <c r="AX283" s="12" t="s">
        <v>71</v>
      </c>
      <c r="AY283" s="221" t="s">
        <v>117</v>
      </c>
    </row>
    <row r="284" spans="2:65" s="12" customFormat="1">
      <c r="B284" s="211"/>
      <c r="C284" s="212"/>
      <c r="D284" s="201" t="s">
        <v>127</v>
      </c>
      <c r="E284" s="213" t="s">
        <v>21</v>
      </c>
      <c r="F284" s="214" t="s">
        <v>168</v>
      </c>
      <c r="G284" s="212"/>
      <c r="H284" s="215">
        <v>10.541</v>
      </c>
      <c r="I284" s="216"/>
      <c r="J284" s="212"/>
      <c r="K284" s="212"/>
      <c r="L284" s="217"/>
      <c r="M284" s="218"/>
      <c r="N284" s="219"/>
      <c r="O284" s="219"/>
      <c r="P284" s="219"/>
      <c r="Q284" s="219"/>
      <c r="R284" s="219"/>
      <c r="S284" s="219"/>
      <c r="T284" s="220"/>
      <c r="AT284" s="221" t="s">
        <v>127</v>
      </c>
      <c r="AU284" s="221" t="s">
        <v>83</v>
      </c>
      <c r="AV284" s="12" t="s">
        <v>83</v>
      </c>
      <c r="AW284" s="12" t="s">
        <v>35</v>
      </c>
      <c r="AX284" s="12" t="s">
        <v>71</v>
      </c>
      <c r="AY284" s="221" t="s">
        <v>117</v>
      </c>
    </row>
    <row r="285" spans="2:65" s="12" customFormat="1">
      <c r="B285" s="211"/>
      <c r="C285" s="212"/>
      <c r="D285" s="201" t="s">
        <v>127</v>
      </c>
      <c r="E285" s="213" t="s">
        <v>21</v>
      </c>
      <c r="F285" s="214" t="s">
        <v>169</v>
      </c>
      <c r="G285" s="212"/>
      <c r="H285" s="215">
        <v>1.206</v>
      </c>
      <c r="I285" s="216"/>
      <c r="J285" s="212"/>
      <c r="K285" s="212"/>
      <c r="L285" s="217"/>
      <c r="M285" s="218"/>
      <c r="N285" s="219"/>
      <c r="O285" s="219"/>
      <c r="P285" s="219"/>
      <c r="Q285" s="219"/>
      <c r="R285" s="219"/>
      <c r="S285" s="219"/>
      <c r="T285" s="220"/>
      <c r="AT285" s="221" t="s">
        <v>127</v>
      </c>
      <c r="AU285" s="221" t="s">
        <v>83</v>
      </c>
      <c r="AV285" s="12" t="s">
        <v>83</v>
      </c>
      <c r="AW285" s="12" t="s">
        <v>35</v>
      </c>
      <c r="AX285" s="12" t="s">
        <v>71</v>
      </c>
      <c r="AY285" s="221" t="s">
        <v>117</v>
      </c>
    </row>
    <row r="286" spans="2:65" s="12" customFormat="1">
      <c r="B286" s="211"/>
      <c r="C286" s="212"/>
      <c r="D286" s="201" t="s">
        <v>127</v>
      </c>
      <c r="E286" s="213" t="s">
        <v>21</v>
      </c>
      <c r="F286" s="214" t="s">
        <v>170</v>
      </c>
      <c r="G286" s="212"/>
      <c r="H286" s="215">
        <v>3.202</v>
      </c>
      <c r="I286" s="216"/>
      <c r="J286" s="212"/>
      <c r="K286" s="212"/>
      <c r="L286" s="217"/>
      <c r="M286" s="218"/>
      <c r="N286" s="219"/>
      <c r="O286" s="219"/>
      <c r="P286" s="219"/>
      <c r="Q286" s="219"/>
      <c r="R286" s="219"/>
      <c r="S286" s="219"/>
      <c r="T286" s="220"/>
      <c r="AT286" s="221" t="s">
        <v>127</v>
      </c>
      <c r="AU286" s="221" t="s">
        <v>83</v>
      </c>
      <c r="AV286" s="12" t="s">
        <v>83</v>
      </c>
      <c r="AW286" s="12" t="s">
        <v>35</v>
      </c>
      <c r="AX286" s="12" t="s">
        <v>71</v>
      </c>
      <c r="AY286" s="221" t="s">
        <v>117</v>
      </c>
    </row>
    <row r="287" spans="2:65" s="12" customFormat="1">
      <c r="B287" s="211"/>
      <c r="C287" s="212"/>
      <c r="D287" s="201" t="s">
        <v>127</v>
      </c>
      <c r="E287" s="213" t="s">
        <v>21</v>
      </c>
      <c r="F287" s="214" t="s">
        <v>171</v>
      </c>
      <c r="G287" s="212"/>
      <c r="H287" s="215">
        <v>2.347</v>
      </c>
      <c r="I287" s="216"/>
      <c r="J287" s="212"/>
      <c r="K287" s="212"/>
      <c r="L287" s="217"/>
      <c r="M287" s="218"/>
      <c r="N287" s="219"/>
      <c r="O287" s="219"/>
      <c r="P287" s="219"/>
      <c r="Q287" s="219"/>
      <c r="R287" s="219"/>
      <c r="S287" s="219"/>
      <c r="T287" s="220"/>
      <c r="AT287" s="221" t="s">
        <v>127</v>
      </c>
      <c r="AU287" s="221" t="s">
        <v>83</v>
      </c>
      <c r="AV287" s="12" t="s">
        <v>83</v>
      </c>
      <c r="AW287" s="12" t="s">
        <v>35</v>
      </c>
      <c r="AX287" s="12" t="s">
        <v>71</v>
      </c>
      <c r="AY287" s="221" t="s">
        <v>117</v>
      </c>
    </row>
    <row r="288" spans="2:65" s="12" customFormat="1">
      <c r="B288" s="211"/>
      <c r="C288" s="212"/>
      <c r="D288" s="201" t="s">
        <v>127</v>
      </c>
      <c r="E288" s="213" t="s">
        <v>21</v>
      </c>
      <c r="F288" s="214" t="s">
        <v>172</v>
      </c>
      <c r="G288" s="212"/>
      <c r="H288" s="215">
        <v>1.508</v>
      </c>
      <c r="I288" s="216"/>
      <c r="J288" s="212"/>
      <c r="K288" s="212"/>
      <c r="L288" s="217"/>
      <c r="M288" s="218"/>
      <c r="N288" s="219"/>
      <c r="O288" s="219"/>
      <c r="P288" s="219"/>
      <c r="Q288" s="219"/>
      <c r="R288" s="219"/>
      <c r="S288" s="219"/>
      <c r="T288" s="220"/>
      <c r="AT288" s="221" t="s">
        <v>127</v>
      </c>
      <c r="AU288" s="221" t="s">
        <v>83</v>
      </c>
      <c r="AV288" s="12" t="s">
        <v>83</v>
      </c>
      <c r="AW288" s="12" t="s">
        <v>35</v>
      </c>
      <c r="AX288" s="12" t="s">
        <v>71</v>
      </c>
      <c r="AY288" s="221" t="s">
        <v>117</v>
      </c>
    </row>
    <row r="289" spans="2:65" s="13" customFormat="1">
      <c r="B289" s="222"/>
      <c r="C289" s="223"/>
      <c r="D289" s="224" t="s">
        <v>127</v>
      </c>
      <c r="E289" s="225" t="s">
        <v>21</v>
      </c>
      <c r="F289" s="226" t="s">
        <v>130</v>
      </c>
      <c r="G289" s="223"/>
      <c r="H289" s="227">
        <v>93.483999999999995</v>
      </c>
      <c r="I289" s="228"/>
      <c r="J289" s="223"/>
      <c r="K289" s="223"/>
      <c r="L289" s="229"/>
      <c r="M289" s="230"/>
      <c r="N289" s="231"/>
      <c r="O289" s="231"/>
      <c r="P289" s="231"/>
      <c r="Q289" s="231"/>
      <c r="R289" s="231"/>
      <c r="S289" s="231"/>
      <c r="T289" s="232"/>
      <c r="AT289" s="233" t="s">
        <v>127</v>
      </c>
      <c r="AU289" s="233" t="s">
        <v>83</v>
      </c>
      <c r="AV289" s="13" t="s">
        <v>125</v>
      </c>
      <c r="AW289" s="13" t="s">
        <v>35</v>
      </c>
      <c r="AX289" s="13" t="s">
        <v>76</v>
      </c>
      <c r="AY289" s="233" t="s">
        <v>117</v>
      </c>
    </row>
    <row r="290" spans="2:65" s="1" customFormat="1" ht="31.5" customHeight="1">
      <c r="B290" s="40"/>
      <c r="C290" s="187" t="s">
        <v>382</v>
      </c>
      <c r="D290" s="187" t="s">
        <v>120</v>
      </c>
      <c r="E290" s="188" t="s">
        <v>383</v>
      </c>
      <c r="F290" s="189" t="s">
        <v>384</v>
      </c>
      <c r="G290" s="190" t="s">
        <v>133</v>
      </c>
      <c r="H290" s="191">
        <v>36.78</v>
      </c>
      <c r="I290" s="192"/>
      <c r="J290" s="193">
        <f>ROUND(I290*H290,2)</f>
        <v>0</v>
      </c>
      <c r="K290" s="189" t="s">
        <v>124</v>
      </c>
      <c r="L290" s="60"/>
      <c r="M290" s="194" t="s">
        <v>21</v>
      </c>
      <c r="N290" s="195" t="s">
        <v>42</v>
      </c>
      <c r="O290" s="41"/>
      <c r="P290" s="196">
        <f>O290*H290</f>
        <v>0</v>
      </c>
      <c r="Q290" s="196">
        <v>9.2000000000000003E-4</v>
      </c>
      <c r="R290" s="196">
        <f>Q290*H290</f>
        <v>3.3837600000000002E-2</v>
      </c>
      <c r="S290" s="196">
        <v>0</v>
      </c>
      <c r="T290" s="197">
        <f>S290*H290</f>
        <v>0</v>
      </c>
      <c r="AR290" s="23" t="s">
        <v>216</v>
      </c>
      <c r="AT290" s="23" t="s">
        <v>120</v>
      </c>
      <c r="AU290" s="23" t="s">
        <v>83</v>
      </c>
      <c r="AY290" s="23" t="s">
        <v>117</v>
      </c>
      <c r="BE290" s="198">
        <f>IF(N290="základní",J290,0)</f>
        <v>0</v>
      </c>
      <c r="BF290" s="198">
        <f>IF(N290="snížená",J290,0)</f>
        <v>0</v>
      </c>
      <c r="BG290" s="198">
        <f>IF(N290="zákl. přenesená",J290,0)</f>
        <v>0</v>
      </c>
      <c r="BH290" s="198">
        <f>IF(N290="sníž. přenesená",J290,0)</f>
        <v>0</v>
      </c>
      <c r="BI290" s="198">
        <f>IF(N290="nulová",J290,0)</f>
        <v>0</v>
      </c>
      <c r="BJ290" s="23" t="s">
        <v>76</v>
      </c>
      <c r="BK290" s="198">
        <f>ROUND(I290*H290,2)</f>
        <v>0</v>
      </c>
      <c r="BL290" s="23" t="s">
        <v>216</v>
      </c>
      <c r="BM290" s="23" t="s">
        <v>385</v>
      </c>
    </row>
    <row r="291" spans="2:65" s="11" customFormat="1">
      <c r="B291" s="199"/>
      <c r="C291" s="200"/>
      <c r="D291" s="201" t="s">
        <v>127</v>
      </c>
      <c r="E291" s="202" t="s">
        <v>21</v>
      </c>
      <c r="F291" s="203" t="s">
        <v>181</v>
      </c>
      <c r="G291" s="200"/>
      <c r="H291" s="204" t="s">
        <v>21</v>
      </c>
      <c r="I291" s="205"/>
      <c r="J291" s="200"/>
      <c r="K291" s="200"/>
      <c r="L291" s="206"/>
      <c r="M291" s="207"/>
      <c r="N291" s="208"/>
      <c r="O291" s="208"/>
      <c r="P291" s="208"/>
      <c r="Q291" s="208"/>
      <c r="R291" s="208"/>
      <c r="S291" s="208"/>
      <c r="T291" s="209"/>
      <c r="AT291" s="210" t="s">
        <v>127</v>
      </c>
      <c r="AU291" s="210" t="s">
        <v>83</v>
      </c>
      <c r="AV291" s="11" t="s">
        <v>76</v>
      </c>
      <c r="AW291" s="11" t="s">
        <v>35</v>
      </c>
      <c r="AX291" s="11" t="s">
        <v>71</v>
      </c>
      <c r="AY291" s="210" t="s">
        <v>117</v>
      </c>
    </row>
    <row r="292" spans="2:65" s="12" customFormat="1">
      <c r="B292" s="211"/>
      <c r="C292" s="212"/>
      <c r="D292" s="201" t="s">
        <v>127</v>
      </c>
      <c r="E292" s="213" t="s">
        <v>21</v>
      </c>
      <c r="F292" s="214" t="s">
        <v>266</v>
      </c>
      <c r="G292" s="212"/>
      <c r="H292" s="215">
        <v>36.78</v>
      </c>
      <c r="I292" s="216"/>
      <c r="J292" s="212"/>
      <c r="K292" s="212"/>
      <c r="L292" s="217"/>
      <c r="M292" s="218"/>
      <c r="N292" s="219"/>
      <c r="O292" s="219"/>
      <c r="P292" s="219"/>
      <c r="Q292" s="219"/>
      <c r="R292" s="219"/>
      <c r="S292" s="219"/>
      <c r="T292" s="220"/>
      <c r="AT292" s="221" t="s">
        <v>127</v>
      </c>
      <c r="AU292" s="221" t="s">
        <v>83</v>
      </c>
      <c r="AV292" s="12" t="s">
        <v>83</v>
      </c>
      <c r="AW292" s="12" t="s">
        <v>35</v>
      </c>
      <c r="AX292" s="12" t="s">
        <v>71</v>
      </c>
      <c r="AY292" s="221" t="s">
        <v>117</v>
      </c>
    </row>
    <row r="293" spans="2:65" s="13" customFormat="1">
      <c r="B293" s="222"/>
      <c r="C293" s="223"/>
      <c r="D293" s="201" t="s">
        <v>127</v>
      </c>
      <c r="E293" s="234" t="s">
        <v>21</v>
      </c>
      <c r="F293" s="235" t="s">
        <v>130</v>
      </c>
      <c r="G293" s="223"/>
      <c r="H293" s="236">
        <v>36.78</v>
      </c>
      <c r="I293" s="228"/>
      <c r="J293" s="223"/>
      <c r="K293" s="223"/>
      <c r="L293" s="229"/>
      <c r="M293" s="230"/>
      <c r="N293" s="231"/>
      <c r="O293" s="231"/>
      <c r="P293" s="231"/>
      <c r="Q293" s="231"/>
      <c r="R293" s="231"/>
      <c r="S293" s="231"/>
      <c r="T293" s="232"/>
      <c r="AT293" s="233" t="s">
        <v>127</v>
      </c>
      <c r="AU293" s="233" t="s">
        <v>83</v>
      </c>
      <c r="AV293" s="13" t="s">
        <v>125</v>
      </c>
      <c r="AW293" s="13" t="s">
        <v>35</v>
      </c>
      <c r="AX293" s="13" t="s">
        <v>76</v>
      </c>
      <c r="AY293" s="233" t="s">
        <v>117</v>
      </c>
    </row>
    <row r="294" spans="2:65" s="10" customFormat="1" ht="37.35" customHeight="1">
      <c r="B294" s="170"/>
      <c r="C294" s="171"/>
      <c r="D294" s="172" t="s">
        <v>70</v>
      </c>
      <c r="E294" s="173" t="s">
        <v>386</v>
      </c>
      <c r="F294" s="173" t="s">
        <v>387</v>
      </c>
      <c r="G294" s="171"/>
      <c r="H294" s="171"/>
      <c r="I294" s="174"/>
      <c r="J294" s="175">
        <f>BK294</f>
        <v>0</v>
      </c>
      <c r="K294" s="171"/>
      <c r="L294" s="176"/>
      <c r="M294" s="177"/>
      <c r="N294" s="178"/>
      <c r="O294" s="178"/>
      <c r="P294" s="179">
        <f>P295</f>
        <v>0</v>
      </c>
      <c r="Q294" s="178"/>
      <c r="R294" s="179">
        <f>R295</f>
        <v>0</v>
      </c>
      <c r="S294" s="178"/>
      <c r="T294" s="180">
        <f>T295</f>
        <v>0</v>
      </c>
      <c r="AR294" s="181" t="s">
        <v>153</v>
      </c>
      <c r="AT294" s="182" t="s">
        <v>70</v>
      </c>
      <c r="AU294" s="182" t="s">
        <v>71</v>
      </c>
      <c r="AY294" s="181" t="s">
        <v>117</v>
      </c>
      <c r="BK294" s="183">
        <f>BK295</f>
        <v>0</v>
      </c>
    </row>
    <row r="295" spans="2:65" s="10" customFormat="1" ht="19.899999999999999" customHeight="1">
      <c r="B295" s="170"/>
      <c r="C295" s="171"/>
      <c r="D295" s="184" t="s">
        <v>70</v>
      </c>
      <c r="E295" s="185" t="s">
        <v>388</v>
      </c>
      <c r="F295" s="185" t="s">
        <v>389</v>
      </c>
      <c r="G295" s="171"/>
      <c r="H295" s="171"/>
      <c r="I295" s="174"/>
      <c r="J295" s="186">
        <f>BK295</f>
        <v>0</v>
      </c>
      <c r="K295" s="171"/>
      <c r="L295" s="176"/>
      <c r="M295" s="177"/>
      <c r="N295" s="178"/>
      <c r="O295" s="178"/>
      <c r="P295" s="179">
        <f>P296</f>
        <v>0</v>
      </c>
      <c r="Q295" s="178"/>
      <c r="R295" s="179">
        <f>R296</f>
        <v>0</v>
      </c>
      <c r="S295" s="178"/>
      <c r="T295" s="180">
        <f>T296</f>
        <v>0</v>
      </c>
      <c r="AR295" s="181" t="s">
        <v>153</v>
      </c>
      <c r="AT295" s="182" t="s">
        <v>70</v>
      </c>
      <c r="AU295" s="182" t="s">
        <v>76</v>
      </c>
      <c r="AY295" s="181" t="s">
        <v>117</v>
      </c>
      <c r="BK295" s="183">
        <f>BK296</f>
        <v>0</v>
      </c>
    </row>
    <row r="296" spans="2:65" s="1" customFormat="1" ht="22.5" customHeight="1">
      <c r="B296" s="40"/>
      <c r="C296" s="187" t="s">
        <v>390</v>
      </c>
      <c r="D296" s="187" t="s">
        <v>120</v>
      </c>
      <c r="E296" s="188" t="s">
        <v>391</v>
      </c>
      <c r="F296" s="189" t="s">
        <v>392</v>
      </c>
      <c r="G296" s="190" t="s">
        <v>344</v>
      </c>
      <c r="H296" s="249"/>
      <c r="I296" s="192"/>
      <c r="J296" s="193">
        <f>ROUND(I296*H296,2)</f>
        <v>0</v>
      </c>
      <c r="K296" s="189" t="s">
        <v>124</v>
      </c>
      <c r="L296" s="60"/>
      <c r="M296" s="194" t="s">
        <v>21</v>
      </c>
      <c r="N296" s="250" t="s">
        <v>42</v>
      </c>
      <c r="O296" s="251"/>
      <c r="P296" s="252">
        <f>O296*H296</f>
        <v>0</v>
      </c>
      <c r="Q296" s="252">
        <v>0</v>
      </c>
      <c r="R296" s="252">
        <f>Q296*H296</f>
        <v>0</v>
      </c>
      <c r="S296" s="252">
        <v>0</v>
      </c>
      <c r="T296" s="253">
        <f>S296*H296</f>
        <v>0</v>
      </c>
      <c r="AR296" s="23" t="s">
        <v>393</v>
      </c>
      <c r="AT296" s="23" t="s">
        <v>120</v>
      </c>
      <c r="AU296" s="23" t="s">
        <v>83</v>
      </c>
      <c r="AY296" s="23" t="s">
        <v>117</v>
      </c>
      <c r="BE296" s="198">
        <f>IF(N296="základní",J296,0)</f>
        <v>0</v>
      </c>
      <c r="BF296" s="198">
        <f>IF(N296="snížená",J296,0)</f>
        <v>0</v>
      </c>
      <c r="BG296" s="198">
        <f>IF(N296="zákl. přenesená",J296,0)</f>
        <v>0</v>
      </c>
      <c r="BH296" s="198">
        <f>IF(N296="sníž. přenesená",J296,0)</f>
        <v>0</v>
      </c>
      <c r="BI296" s="198">
        <f>IF(N296="nulová",J296,0)</f>
        <v>0</v>
      </c>
      <c r="BJ296" s="23" t="s">
        <v>76</v>
      </c>
      <c r="BK296" s="198">
        <f>ROUND(I296*H296,2)</f>
        <v>0</v>
      </c>
      <c r="BL296" s="23" t="s">
        <v>393</v>
      </c>
      <c r="BM296" s="23" t="s">
        <v>394</v>
      </c>
    </row>
    <row r="297" spans="2:65" s="1" customFormat="1" ht="6.95" customHeight="1">
      <c r="B297" s="55"/>
      <c r="C297" s="56"/>
      <c r="D297" s="56"/>
      <c r="E297" s="56"/>
      <c r="F297" s="56"/>
      <c r="G297" s="56"/>
      <c r="H297" s="56"/>
      <c r="I297" s="133"/>
      <c r="J297" s="56"/>
      <c r="K297" s="56"/>
      <c r="L297" s="60"/>
    </row>
  </sheetData>
  <sheetProtection algorithmName="SHA-512" hashValue="sbr0HQnUpjJoiMCqWl/jemltlu36qzyluutuj0/dPdbDKujAI1NjPfcnw3jZ+WLWunqbazEcTwmDtFYoE0+BFg==" saltValue="L5WRUxKMiTprq5uJF+qOGA==" spinCount="100000" sheet="1" objects="1" scenarios="1" formatCells="0" formatColumns="0" formatRows="0" sort="0" autoFilter="0"/>
  <autoFilter ref="C80:K296"/>
  <mergeCells count="6">
    <mergeCell ref="G1:H1"/>
    <mergeCell ref="L2:V2"/>
    <mergeCell ref="E7:H7"/>
    <mergeCell ref="E22:H22"/>
    <mergeCell ref="E43:H43"/>
    <mergeCell ref="E73:H73"/>
  </mergeCells>
  <hyperlinks>
    <hyperlink ref="F1:G1" location="C2" display="1) Krycí list soupisu"/>
    <hyperlink ref="G1:H1" location="C50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4" customWidth="1"/>
    <col min="2" max="2" width="1.6640625" style="254" customWidth="1"/>
    <col min="3" max="4" width="5" style="254" customWidth="1"/>
    <col min="5" max="5" width="11.6640625" style="254" customWidth="1"/>
    <col min="6" max="6" width="9.1640625" style="254" customWidth="1"/>
    <col min="7" max="7" width="5" style="254" customWidth="1"/>
    <col min="8" max="8" width="77.83203125" style="254" customWidth="1"/>
    <col min="9" max="10" width="20" style="254" customWidth="1"/>
    <col min="11" max="11" width="1.6640625" style="254" customWidth="1"/>
  </cols>
  <sheetData>
    <row r="1" spans="2:11" ht="37.5" customHeight="1"/>
    <row r="2" spans="2:11" ht="7.5" customHeight="1">
      <c r="B2" s="255"/>
      <c r="C2" s="256"/>
      <c r="D2" s="256"/>
      <c r="E2" s="256"/>
      <c r="F2" s="256"/>
      <c r="G2" s="256"/>
      <c r="H2" s="256"/>
      <c r="I2" s="256"/>
      <c r="J2" s="256"/>
      <c r="K2" s="257"/>
    </row>
    <row r="3" spans="2:11" s="14" customFormat="1" ht="45" customHeight="1">
      <c r="B3" s="258"/>
      <c r="C3" s="375" t="s">
        <v>395</v>
      </c>
      <c r="D3" s="375"/>
      <c r="E3" s="375"/>
      <c r="F3" s="375"/>
      <c r="G3" s="375"/>
      <c r="H3" s="375"/>
      <c r="I3" s="375"/>
      <c r="J3" s="375"/>
      <c r="K3" s="259"/>
    </row>
    <row r="4" spans="2:11" ht="25.5" customHeight="1">
      <c r="B4" s="260"/>
      <c r="C4" s="376" t="s">
        <v>396</v>
      </c>
      <c r="D4" s="376"/>
      <c r="E4" s="376"/>
      <c r="F4" s="376"/>
      <c r="G4" s="376"/>
      <c r="H4" s="376"/>
      <c r="I4" s="376"/>
      <c r="J4" s="376"/>
      <c r="K4" s="261"/>
    </row>
    <row r="5" spans="2:11" ht="5.25" customHeight="1">
      <c r="B5" s="260"/>
      <c r="C5" s="262"/>
      <c r="D5" s="262"/>
      <c r="E5" s="262"/>
      <c r="F5" s="262"/>
      <c r="G5" s="262"/>
      <c r="H5" s="262"/>
      <c r="I5" s="262"/>
      <c r="J5" s="262"/>
      <c r="K5" s="261"/>
    </row>
    <row r="6" spans="2:11" ht="15" customHeight="1">
      <c r="B6" s="260"/>
      <c r="C6" s="374" t="s">
        <v>397</v>
      </c>
      <c r="D6" s="374"/>
      <c r="E6" s="374"/>
      <c r="F6" s="374"/>
      <c r="G6" s="374"/>
      <c r="H6" s="374"/>
      <c r="I6" s="374"/>
      <c r="J6" s="374"/>
      <c r="K6" s="261"/>
    </row>
    <row r="7" spans="2:11" ht="15" customHeight="1">
      <c r="B7" s="264"/>
      <c r="C7" s="374" t="s">
        <v>398</v>
      </c>
      <c r="D7" s="374"/>
      <c r="E7" s="374"/>
      <c r="F7" s="374"/>
      <c r="G7" s="374"/>
      <c r="H7" s="374"/>
      <c r="I7" s="374"/>
      <c r="J7" s="374"/>
      <c r="K7" s="261"/>
    </row>
    <row r="8" spans="2:11" ht="12.75" customHeight="1">
      <c r="B8" s="264"/>
      <c r="C8" s="263"/>
      <c r="D8" s="263"/>
      <c r="E8" s="263"/>
      <c r="F8" s="263"/>
      <c r="G8" s="263"/>
      <c r="H8" s="263"/>
      <c r="I8" s="263"/>
      <c r="J8" s="263"/>
      <c r="K8" s="261"/>
    </row>
    <row r="9" spans="2:11" ht="15" customHeight="1">
      <c r="B9" s="264"/>
      <c r="C9" s="374" t="s">
        <v>399</v>
      </c>
      <c r="D9" s="374"/>
      <c r="E9" s="374"/>
      <c r="F9" s="374"/>
      <c r="G9" s="374"/>
      <c r="H9" s="374"/>
      <c r="I9" s="374"/>
      <c r="J9" s="374"/>
      <c r="K9" s="261"/>
    </row>
    <row r="10" spans="2:11" ht="15" customHeight="1">
      <c r="B10" s="264"/>
      <c r="C10" s="263"/>
      <c r="D10" s="374" t="s">
        <v>400</v>
      </c>
      <c r="E10" s="374"/>
      <c r="F10" s="374"/>
      <c r="G10" s="374"/>
      <c r="H10" s="374"/>
      <c r="I10" s="374"/>
      <c r="J10" s="374"/>
      <c r="K10" s="261"/>
    </row>
    <row r="11" spans="2:11" ht="15" customHeight="1">
      <c r="B11" s="264"/>
      <c r="C11" s="265"/>
      <c r="D11" s="374" t="s">
        <v>401</v>
      </c>
      <c r="E11" s="374"/>
      <c r="F11" s="374"/>
      <c r="G11" s="374"/>
      <c r="H11" s="374"/>
      <c r="I11" s="374"/>
      <c r="J11" s="374"/>
      <c r="K11" s="261"/>
    </row>
    <row r="12" spans="2:11" ht="12.75" customHeight="1">
      <c r="B12" s="264"/>
      <c r="C12" s="265"/>
      <c r="D12" s="265"/>
      <c r="E12" s="265"/>
      <c r="F12" s="265"/>
      <c r="G12" s="265"/>
      <c r="H12" s="265"/>
      <c r="I12" s="265"/>
      <c r="J12" s="265"/>
      <c r="K12" s="261"/>
    </row>
    <row r="13" spans="2:11" ht="15" customHeight="1">
      <c r="B13" s="264"/>
      <c r="C13" s="265"/>
      <c r="D13" s="374" t="s">
        <v>402</v>
      </c>
      <c r="E13" s="374"/>
      <c r="F13" s="374"/>
      <c r="G13" s="374"/>
      <c r="H13" s="374"/>
      <c r="I13" s="374"/>
      <c r="J13" s="374"/>
      <c r="K13" s="261"/>
    </row>
    <row r="14" spans="2:11" ht="15" customHeight="1">
      <c r="B14" s="264"/>
      <c r="C14" s="265"/>
      <c r="D14" s="374" t="s">
        <v>403</v>
      </c>
      <c r="E14" s="374"/>
      <c r="F14" s="374"/>
      <c r="G14" s="374"/>
      <c r="H14" s="374"/>
      <c r="I14" s="374"/>
      <c r="J14" s="374"/>
      <c r="K14" s="261"/>
    </row>
    <row r="15" spans="2:11" ht="15" customHeight="1">
      <c r="B15" s="264"/>
      <c r="C15" s="265"/>
      <c r="D15" s="374" t="s">
        <v>404</v>
      </c>
      <c r="E15" s="374"/>
      <c r="F15" s="374"/>
      <c r="G15" s="374"/>
      <c r="H15" s="374"/>
      <c r="I15" s="374"/>
      <c r="J15" s="374"/>
      <c r="K15" s="261"/>
    </row>
    <row r="16" spans="2:11" ht="15" customHeight="1">
      <c r="B16" s="264"/>
      <c r="C16" s="265"/>
      <c r="D16" s="265"/>
      <c r="E16" s="266" t="s">
        <v>75</v>
      </c>
      <c r="F16" s="374" t="s">
        <v>405</v>
      </c>
      <c r="G16" s="374"/>
      <c r="H16" s="374"/>
      <c r="I16" s="374"/>
      <c r="J16" s="374"/>
      <c r="K16" s="261"/>
    </row>
    <row r="17" spans="2:11" ht="15" customHeight="1">
      <c r="B17" s="264"/>
      <c r="C17" s="265"/>
      <c r="D17" s="265"/>
      <c r="E17" s="266" t="s">
        <v>406</v>
      </c>
      <c r="F17" s="374" t="s">
        <v>407</v>
      </c>
      <c r="G17" s="374"/>
      <c r="H17" s="374"/>
      <c r="I17" s="374"/>
      <c r="J17" s="374"/>
      <c r="K17" s="261"/>
    </row>
    <row r="18" spans="2:11" ht="15" customHeight="1">
      <c r="B18" s="264"/>
      <c r="C18" s="265"/>
      <c r="D18" s="265"/>
      <c r="E18" s="266" t="s">
        <v>408</v>
      </c>
      <c r="F18" s="374" t="s">
        <v>409</v>
      </c>
      <c r="G18" s="374"/>
      <c r="H18" s="374"/>
      <c r="I18" s="374"/>
      <c r="J18" s="374"/>
      <c r="K18" s="261"/>
    </row>
    <row r="19" spans="2:11" ht="15" customHeight="1">
      <c r="B19" s="264"/>
      <c r="C19" s="265"/>
      <c r="D19" s="265"/>
      <c r="E19" s="266" t="s">
        <v>410</v>
      </c>
      <c r="F19" s="374" t="s">
        <v>411</v>
      </c>
      <c r="G19" s="374"/>
      <c r="H19" s="374"/>
      <c r="I19" s="374"/>
      <c r="J19" s="374"/>
      <c r="K19" s="261"/>
    </row>
    <row r="20" spans="2:11" ht="15" customHeight="1">
      <c r="B20" s="264"/>
      <c r="C20" s="265"/>
      <c r="D20" s="265"/>
      <c r="E20" s="266" t="s">
        <v>412</v>
      </c>
      <c r="F20" s="374" t="s">
        <v>413</v>
      </c>
      <c r="G20" s="374"/>
      <c r="H20" s="374"/>
      <c r="I20" s="374"/>
      <c r="J20" s="374"/>
      <c r="K20" s="261"/>
    </row>
    <row r="21" spans="2:11" ht="15" customHeight="1">
      <c r="B21" s="264"/>
      <c r="C21" s="265"/>
      <c r="D21" s="265"/>
      <c r="E21" s="266" t="s">
        <v>414</v>
      </c>
      <c r="F21" s="374" t="s">
        <v>415</v>
      </c>
      <c r="G21" s="374"/>
      <c r="H21" s="374"/>
      <c r="I21" s="374"/>
      <c r="J21" s="374"/>
      <c r="K21" s="261"/>
    </row>
    <row r="22" spans="2:11" ht="12.75" customHeight="1">
      <c r="B22" s="264"/>
      <c r="C22" s="265"/>
      <c r="D22" s="265"/>
      <c r="E22" s="265"/>
      <c r="F22" s="265"/>
      <c r="G22" s="265"/>
      <c r="H22" s="265"/>
      <c r="I22" s="265"/>
      <c r="J22" s="265"/>
      <c r="K22" s="261"/>
    </row>
    <row r="23" spans="2:11" ht="15" customHeight="1">
      <c r="B23" s="264"/>
      <c r="C23" s="374" t="s">
        <v>416</v>
      </c>
      <c r="D23" s="374"/>
      <c r="E23" s="374"/>
      <c r="F23" s="374"/>
      <c r="G23" s="374"/>
      <c r="H23" s="374"/>
      <c r="I23" s="374"/>
      <c r="J23" s="374"/>
      <c r="K23" s="261"/>
    </row>
    <row r="24" spans="2:11" ht="15" customHeight="1">
      <c r="B24" s="264"/>
      <c r="C24" s="374" t="s">
        <v>417</v>
      </c>
      <c r="D24" s="374"/>
      <c r="E24" s="374"/>
      <c r="F24" s="374"/>
      <c r="G24" s="374"/>
      <c r="H24" s="374"/>
      <c r="I24" s="374"/>
      <c r="J24" s="374"/>
      <c r="K24" s="261"/>
    </row>
    <row r="25" spans="2:11" ht="15" customHeight="1">
      <c r="B25" s="264"/>
      <c r="C25" s="263"/>
      <c r="D25" s="374" t="s">
        <v>418</v>
      </c>
      <c r="E25" s="374"/>
      <c r="F25" s="374"/>
      <c r="G25" s="374"/>
      <c r="H25" s="374"/>
      <c r="I25" s="374"/>
      <c r="J25" s="374"/>
      <c r="K25" s="261"/>
    </row>
    <row r="26" spans="2:11" ht="15" customHeight="1">
      <c r="B26" s="264"/>
      <c r="C26" s="265"/>
      <c r="D26" s="374" t="s">
        <v>419</v>
      </c>
      <c r="E26" s="374"/>
      <c r="F26" s="374"/>
      <c r="G26" s="374"/>
      <c r="H26" s="374"/>
      <c r="I26" s="374"/>
      <c r="J26" s="374"/>
      <c r="K26" s="261"/>
    </row>
    <row r="27" spans="2:11" ht="12.75" customHeight="1">
      <c r="B27" s="264"/>
      <c r="C27" s="265"/>
      <c r="D27" s="265"/>
      <c r="E27" s="265"/>
      <c r="F27" s="265"/>
      <c r="G27" s="265"/>
      <c r="H27" s="265"/>
      <c r="I27" s="265"/>
      <c r="J27" s="265"/>
      <c r="K27" s="261"/>
    </row>
    <row r="28" spans="2:11" ht="15" customHeight="1">
      <c r="B28" s="264"/>
      <c r="C28" s="265"/>
      <c r="D28" s="374" t="s">
        <v>420</v>
      </c>
      <c r="E28" s="374"/>
      <c r="F28" s="374"/>
      <c r="G28" s="374"/>
      <c r="H28" s="374"/>
      <c r="I28" s="374"/>
      <c r="J28" s="374"/>
      <c r="K28" s="261"/>
    </row>
    <row r="29" spans="2:11" ht="15" customHeight="1">
      <c r="B29" s="264"/>
      <c r="C29" s="265"/>
      <c r="D29" s="374" t="s">
        <v>421</v>
      </c>
      <c r="E29" s="374"/>
      <c r="F29" s="374"/>
      <c r="G29" s="374"/>
      <c r="H29" s="374"/>
      <c r="I29" s="374"/>
      <c r="J29" s="374"/>
      <c r="K29" s="261"/>
    </row>
    <row r="30" spans="2:11" ht="12.75" customHeight="1">
      <c r="B30" s="264"/>
      <c r="C30" s="265"/>
      <c r="D30" s="265"/>
      <c r="E30" s="265"/>
      <c r="F30" s="265"/>
      <c r="G30" s="265"/>
      <c r="H30" s="265"/>
      <c r="I30" s="265"/>
      <c r="J30" s="265"/>
      <c r="K30" s="261"/>
    </row>
    <row r="31" spans="2:11" ht="15" customHeight="1">
      <c r="B31" s="264"/>
      <c r="C31" s="265"/>
      <c r="D31" s="374" t="s">
        <v>422</v>
      </c>
      <c r="E31" s="374"/>
      <c r="F31" s="374"/>
      <c r="G31" s="374"/>
      <c r="H31" s="374"/>
      <c r="I31" s="374"/>
      <c r="J31" s="374"/>
      <c r="K31" s="261"/>
    </row>
    <row r="32" spans="2:11" ht="15" customHeight="1">
      <c r="B32" s="264"/>
      <c r="C32" s="265"/>
      <c r="D32" s="374" t="s">
        <v>423</v>
      </c>
      <c r="E32" s="374"/>
      <c r="F32" s="374"/>
      <c r="G32" s="374"/>
      <c r="H32" s="374"/>
      <c r="I32" s="374"/>
      <c r="J32" s="374"/>
      <c r="K32" s="261"/>
    </row>
    <row r="33" spans="2:11" ht="15" customHeight="1">
      <c r="B33" s="264"/>
      <c r="C33" s="265"/>
      <c r="D33" s="374" t="s">
        <v>424</v>
      </c>
      <c r="E33" s="374"/>
      <c r="F33" s="374"/>
      <c r="G33" s="374"/>
      <c r="H33" s="374"/>
      <c r="I33" s="374"/>
      <c r="J33" s="374"/>
      <c r="K33" s="261"/>
    </row>
    <row r="34" spans="2:11" ht="15" customHeight="1">
      <c r="B34" s="264"/>
      <c r="C34" s="265"/>
      <c r="D34" s="263"/>
      <c r="E34" s="267" t="s">
        <v>102</v>
      </c>
      <c r="F34" s="263"/>
      <c r="G34" s="374" t="s">
        <v>425</v>
      </c>
      <c r="H34" s="374"/>
      <c r="I34" s="374"/>
      <c r="J34" s="374"/>
      <c r="K34" s="261"/>
    </row>
    <row r="35" spans="2:11" ht="30.75" customHeight="1">
      <c r="B35" s="264"/>
      <c r="C35" s="265"/>
      <c r="D35" s="263"/>
      <c r="E35" s="267" t="s">
        <v>426</v>
      </c>
      <c r="F35" s="263"/>
      <c r="G35" s="374" t="s">
        <v>427</v>
      </c>
      <c r="H35" s="374"/>
      <c r="I35" s="374"/>
      <c r="J35" s="374"/>
      <c r="K35" s="261"/>
    </row>
    <row r="36" spans="2:11" ht="15" customHeight="1">
      <c r="B36" s="264"/>
      <c r="C36" s="265"/>
      <c r="D36" s="263"/>
      <c r="E36" s="267" t="s">
        <v>52</v>
      </c>
      <c r="F36" s="263"/>
      <c r="G36" s="374" t="s">
        <v>428</v>
      </c>
      <c r="H36" s="374"/>
      <c r="I36" s="374"/>
      <c r="J36" s="374"/>
      <c r="K36" s="261"/>
    </row>
    <row r="37" spans="2:11" ht="15" customHeight="1">
      <c r="B37" s="264"/>
      <c r="C37" s="265"/>
      <c r="D37" s="263"/>
      <c r="E37" s="267" t="s">
        <v>103</v>
      </c>
      <c r="F37" s="263"/>
      <c r="G37" s="374" t="s">
        <v>429</v>
      </c>
      <c r="H37" s="374"/>
      <c r="I37" s="374"/>
      <c r="J37" s="374"/>
      <c r="K37" s="261"/>
    </row>
    <row r="38" spans="2:11" ht="15" customHeight="1">
      <c r="B38" s="264"/>
      <c r="C38" s="265"/>
      <c r="D38" s="263"/>
      <c r="E38" s="267" t="s">
        <v>104</v>
      </c>
      <c r="F38" s="263"/>
      <c r="G38" s="374" t="s">
        <v>430</v>
      </c>
      <c r="H38" s="374"/>
      <c r="I38" s="374"/>
      <c r="J38" s="374"/>
      <c r="K38" s="261"/>
    </row>
    <row r="39" spans="2:11" ht="15" customHeight="1">
      <c r="B39" s="264"/>
      <c r="C39" s="265"/>
      <c r="D39" s="263"/>
      <c r="E39" s="267" t="s">
        <v>105</v>
      </c>
      <c r="F39" s="263"/>
      <c r="G39" s="374" t="s">
        <v>431</v>
      </c>
      <c r="H39" s="374"/>
      <c r="I39" s="374"/>
      <c r="J39" s="374"/>
      <c r="K39" s="261"/>
    </row>
    <row r="40" spans="2:11" ht="15" customHeight="1">
      <c r="B40" s="264"/>
      <c r="C40" s="265"/>
      <c r="D40" s="263"/>
      <c r="E40" s="267" t="s">
        <v>432</v>
      </c>
      <c r="F40" s="263"/>
      <c r="G40" s="374" t="s">
        <v>433</v>
      </c>
      <c r="H40" s="374"/>
      <c r="I40" s="374"/>
      <c r="J40" s="374"/>
      <c r="K40" s="261"/>
    </row>
    <row r="41" spans="2:11" ht="15" customHeight="1">
      <c r="B41" s="264"/>
      <c r="C41" s="265"/>
      <c r="D41" s="263"/>
      <c r="E41" s="267"/>
      <c r="F41" s="263"/>
      <c r="G41" s="374" t="s">
        <v>434</v>
      </c>
      <c r="H41" s="374"/>
      <c r="I41" s="374"/>
      <c r="J41" s="374"/>
      <c r="K41" s="261"/>
    </row>
    <row r="42" spans="2:11" ht="15" customHeight="1">
      <c r="B42" s="264"/>
      <c r="C42" s="265"/>
      <c r="D42" s="263"/>
      <c r="E42" s="267" t="s">
        <v>435</v>
      </c>
      <c r="F42" s="263"/>
      <c r="G42" s="374" t="s">
        <v>436</v>
      </c>
      <c r="H42" s="374"/>
      <c r="I42" s="374"/>
      <c r="J42" s="374"/>
      <c r="K42" s="261"/>
    </row>
    <row r="43" spans="2:11" ht="15" customHeight="1">
      <c r="B43" s="264"/>
      <c r="C43" s="265"/>
      <c r="D43" s="263"/>
      <c r="E43" s="267" t="s">
        <v>107</v>
      </c>
      <c r="F43" s="263"/>
      <c r="G43" s="374" t="s">
        <v>437</v>
      </c>
      <c r="H43" s="374"/>
      <c r="I43" s="374"/>
      <c r="J43" s="374"/>
      <c r="K43" s="261"/>
    </row>
    <row r="44" spans="2:11" ht="12.75" customHeight="1">
      <c r="B44" s="264"/>
      <c r="C44" s="265"/>
      <c r="D44" s="263"/>
      <c r="E44" s="263"/>
      <c r="F44" s="263"/>
      <c r="G44" s="263"/>
      <c r="H44" s="263"/>
      <c r="I44" s="263"/>
      <c r="J44" s="263"/>
      <c r="K44" s="261"/>
    </row>
    <row r="45" spans="2:11" ht="15" customHeight="1">
      <c r="B45" s="264"/>
      <c r="C45" s="265"/>
      <c r="D45" s="374" t="s">
        <v>438</v>
      </c>
      <c r="E45" s="374"/>
      <c r="F45" s="374"/>
      <c r="G45" s="374"/>
      <c r="H45" s="374"/>
      <c r="I45" s="374"/>
      <c r="J45" s="374"/>
      <c r="K45" s="261"/>
    </row>
    <row r="46" spans="2:11" ht="15" customHeight="1">
      <c r="B46" s="264"/>
      <c r="C46" s="265"/>
      <c r="D46" s="265"/>
      <c r="E46" s="374" t="s">
        <v>439</v>
      </c>
      <c r="F46" s="374"/>
      <c r="G46" s="374"/>
      <c r="H46" s="374"/>
      <c r="I46" s="374"/>
      <c r="J46" s="374"/>
      <c r="K46" s="261"/>
    </row>
    <row r="47" spans="2:11" ht="15" customHeight="1">
      <c r="B47" s="264"/>
      <c r="C47" s="265"/>
      <c r="D47" s="265"/>
      <c r="E47" s="374" t="s">
        <v>440</v>
      </c>
      <c r="F47" s="374"/>
      <c r="G47" s="374"/>
      <c r="H47" s="374"/>
      <c r="I47" s="374"/>
      <c r="J47" s="374"/>
      <c r="K47" s="261"/>
    </row>
    <row r="48" spans="2:11" ht="15" customHeight="1">
      <c r="B48" s="264"/>
      <c r="C48" s="265"/>
      <c r="D48" s="265"/>
      <c r="E48" s="374" t="s">
        <v>441</v>
      </c>
      <c r="F48" s="374"/>
      <c r="G48" s="374"/>
      <c r="H48" s="374"/>
      <c r="I48" s="374"/>
      <c r="J48" s="374"/>
      <c r="K48" s="261"/>
    </row>
    <row r="49" spans="2:11" ht="15" customHeight="1">
      <c r="B49" s="264"/>
      <c r="C49" s="265"/>
      <c r="D49" s="374" t="s">
        <v>442</v>
      </c>
      <c r="E49" s="374"/>
      <c r="F49" s="374"/>
      <c r="G49" s="374"/>
      <c r="H49" s="374"/>
      <c r="I49" s="374"/>
      <c r="J49" s="374"/>
      <c r="K49" s="261"/>
    </row>
    <row r="50" spans="2:11" ht="25.5" customHeight="1">
      <c r="B50" s="260"/>
      <c r="C50" s="376" t="s">
        <v>443</v>
      </c>
      <c r="D50" s="376"/>
      <c r="E50" s="376"/>
      <c r="F50" s="376"/>
      <c r="G50" s="376"/>
      <c r="H50" s="376"/>
      <c r="I50" s="376"/>
      <c r="J50" s="376"/>
      <c r="K50" s="261"/>
    </row>
    <row r="51" spans="2:11" ht="5.25" customHeight="1">
      <c r="B51" s="260"/>
      <c r="C51" s="262"/>
      <c r="D51" s="262"/>
      <c r="E51" s="262"/>
      <c r="F51" s="262"/>
      <c r="G51" s="262"/>
      <c r="H51" s="262"/>
      <c r="I51" s="262"/>
      <c r="J51" s="262"/>
      <c r="K51" s="261"/>
    </row>
    <row r="52" spans="2:11" ht="15" customHeight="1">
      <c r="B52" s="260"/>
      <c r="C52" s="374" t="s">
        <v>444</v>
      </c>
      <c r="D52" s="374"/>
      <c r="E52" s="374"/>
      <c r="F52" s="374"/>
      <c r="G52" s="374"/>
      <c r="H52" s="374"/>
      <c r="I52" s="374"/>
      <c r="J52" s="374"/>
      <c r="K52" s="261"/>
    </row>
    <row r="53" spans="2:11" ht="15" customHeight="1">
      <c r="B53" s="260"/>
      <c r="C53" s="374" t="s">
        <v>445</v>
      </c>
      <c r="D53" s="374"/>
      <c r="E53" s="374"/>
      <c r="F53" s="374"/>
      <c r="G53" s="374"/>
      <c r="H53" s="374"/>
      <c r="I53" s="374"/>
      <c r="J53" s="374"/>
      <c r="K53" s="261"/>
    </row>
    <row r="54" spans="2:11" ht="12.75" customHeight="1">
      <c r="B54" s="260"/>
      <c r="C54" s="263"/>
      <c r="D54" s="263"/>
      <c r="E54" s="263"/>
      <c r="F54" s="263"/>
      <c r="G54" s="263"/>
      <c r="H54" s="263"/>
      <c r="I54" s="263"/>
      <c r="J54" s="263"/>
      <c r="K54" s="261"/>
    </row>
    <row r="55" spans="2:11" ht="15" customHeight="1">
      <c r="B55" s="260"/>
      <c r="C55" s="374" t="s">
        <v>446</v>
      </c>
      <c r="D55" s="374"/>
      <c r="E55" s="374"/>
      <c r="F55" s="374"/>
      <c r="G55" s="374"/>
      <c r="H55" s="374"/>
      <c r="I55" s="374"/>
      <c r="J55" s="374"/>
      <c r="K55" s="261"/>
    </row>
    <row r="56" spans="2:11" ht="15" customHeight="1">
      <c r="B56" s="260"/>
      <c r="C56" s="265"/>
      <c r="D56" s="374" t="s">
        <v>447</v>
      </c>
      <c r="E56" s="374"/>
      <c r="F56" s="374"/>
      <c r="G56" s="374"/>
      <c r="H56" s="374"/>
      <c r="I56" s="374"/>
      <c r="J56" s="374"/>
      <c r="K56" s="261"/>
    </row>
    <row r="57" spans="2:11" ht="15" customHeight="1">
      <c r="B57" s="260"/>
      <c r="C57" s="265"/>
      <c r="D57" s="374" t="s">
        <v>448</v>
      </c>
      <c r="E57" s="374"/>
      <c r="F57" s="374"/>
      <c r="G57" s="374"/>
      <c r="H57" s="374"/>
      <c r="I57" s="374"/>
      <c r="J57" s="374"/>
      <c r="K57" s="261"/>
    </row>
    <row r="58" spans="2:11" ht="15" customHeight="1">
      <c r="B58" s="260"/>
      <c r="C58" s="265"/>
      <c r="D58" s="374" t="s">
        <v>449</v>
      </c>
      <c r="E58" s="374"/>
      <c r="F58" s="374"/>
      <c r="G58" s="374"/>
      <c r="H58" s="374"/>
      <c r="I58" s="374"/>
      <c r="J58" s="374"/>
      <c r="K58" s="261"/>
    </row>
    <row r="59" spans="2:11" ht="15" customHeight="1">
      <c r="B59" s="260"/>
      <c r="C59" s="265"/>
      <c r="D59" s="374" t="s">
        <v>450</v>
      </c>
      <c r="E59" s="374"/>
      <c r="F59" s="374"/>
      <c r="G59" s="374"/>
      <c r="H59" s="374"/>
      <c r="I59" s="374"/>
      <c r="J59" s="374"/>
      <c r="K59" s="261"/>
    </row>
    <row r="60" spans="2:11" ht="15" customHeight="1">
      <c r="B60" s="260"/>
      <c r="C60" s="265"/>
      <c r="D60" s="378" t="s">
        <v>451</v>
      </c>
      <c r="E60" s="378"/>
      <c r="F60" s="378"/>
      <c r="G60" s="378"/>
      <c r="H60" s="378"/>
      <c r="I60" s="378"/>
      <c r="J60" s="378"/>
      <c r="K60" s="261"/>
    </row>
    <row r="61" spans="2:11" ht="15" customHeight="1">
      <c r="B61" s="260"/>
      <c r="C61" s="265"/>
      <c r="D61" s="374" t="s">
        <v>452</v>
      </c>
      <c r="E61" s="374"/>
      <c r="F61" s="374"/>
      <c r="G61" s="374"/>
      <c r="H61" s="374"/>
      <c r="I61" s="374"/>
      <c r="J61" s="374"/>
      <c r="K61" s="261"/>
    </row>
    <row r="62" spans="2:11" ht="12.75" customHeight="1">
      <c r="B62" s="260"/>
      <c r="C62" s="265"/>
      <c r="D62" s="265"/>
      <c r="E62" s="268"/>
      <c r="F62" s="265"/>
      <c r="G62" s="265"/>
      <c r="H62" s="265"/>
      <c r="I62" s="265"/>
      <c r="J62" s="265"/>
      <c r="K62" s="261"/>
    </row>
    <row r="63" spans="2:11" ht="15" customHeight="1">
      <c r="B63" s="260"/>
      <c r="C63" s="265"/>
      <c r="D63" s="374" t="s">
        <v>453</v>
      </c>
      <c r="E63" s="374"/>
      <c r="F63" s="374"/>
      <c r="G63" s="374"/>
      <c r="H63" s="374"/>
      <c r="I63" s="374"/>
      <c r="J63" s="374"/>
      <c r="K63" s="261"/>
    </row>
    <row r="64" spans="2:11" ht="15" customHeight="1">
      <c r="B64" s="260"/>
      <c r="C64" s="265"/>
      <c r="D64" s="378" t="s">
        <v>454</v>
      </c>
      <c r="E64" s="378"/>
      <c r="F64" s="378"/>
      <c r="G64" s="378"/>
      <c r="H64" s="378"/>
      <c r="I64" s="378"/>
      <c r="J64" s="378"/>
      <c r="K64" s="261"/>
    </row>
    <row r="65" spans="2:11" ht="15" customHeight="1">
      <c r="B65" s="260"/>
      <c r="C65" s="265"/>
      <c r="D65" s="374" t="s">
        <v>455</v>
      </c>
      <c r="E65" s="374"/>
      <c r="F65" s="374"/>
      <c r="G65" s="374"/>
      <c r="H65" s="374"/>
      <c r="I65" s="374"/>
      <c r="J65" s="374"/>
      <c r="K65" s="261"/>
    </row>
    <row r="66" spans="2:11" ht="15" customHeight="1">
      <c r="B66" s="260"/>
      <c r="C66" s="265"/>
      <c r="D66" s="374" t="s">
        <v>456</v>
      </c>
      <c r="E66" s="374"/>
      <c r="F66" s="374"/>
      <c r="G66" s="374"/>
      <c r="H66" s="374"/>
      <c r="I66" s="374"/>
      <c r="J66" s="374"/>
      <c r="K66" s="261"/>
    </row>
    <row r="67" spans="2:11" ht="15" customHeight="1">
      <c r="B67" s="260"/>
      <c r="C67" s="265"/>
      <c r="D67" s="374" t="s">
        <v>457</v>
      </c>
      <c r="E67" s="374"/>
      <c r="F67" s="374"/>
      <c r="G67" s="374"/>
      <c r="H67" s="374"/>
      <c r="I67" s="374"/>
      <c r="J67" s="374"/>
      <c r="K67" s="261"/>
    </row>
    <row r="68" spans="2:11" ht="15" customHeight="1">
      <c r="B68" s="260"/>
      <c r="C68" s="265"/>
      <c r="D68" s="374" t="s">
        <v>458</v>
      </c>
      <c r="E68" s="374"/>
      <c r="F68" s="374"/>
      <c r="G68" s="374"/>
      <c r="H68" s="374"/>
      <c r="I68" s="374"/>
      <c r="J68" s="374"/>
      <c r="K68" s="261"/>
    </row>
    <row r="69" spans="2:11" ht="12.75" customHeight="1">
      <c r="B69" s="269"/>
      <c r="C69" s="270"/>
      <c r="D69" s="270"/>
      <c r="E69" s="270"/>
      <c r="F69" s="270"/>
      <c r="G69" s="270"/>
      <c r="H69" s="270"/>
      <c r="I69" s="270"/>
      <c r="J69" s="270"/>
      <c r="K69" s="271"/>
    </row>
    <row r="70" spans="2:11" ht="18.75" customHeight="1">
      <c r="B70" s="272"/>
      <c r="C70" s="272"/>
      <c r="D70" s="272"/>
      <c r="E70" s="272"/>
      <c r="F70" s="272"/>
      <c r="G70" s="272"/>
      <c r="H70" s="272"/>
      <c r="I70" s="272"/>
      <c r="J70" s="272"/>
      <c r="K70" s="273"/>
    </row>
    <row r="71" spans="2:11" ht="18.75" customHeight="1">
      <c r="B71" s="273"/>
      <c r="C71" s="273"/>
      <c r="D71" s="273"/>
      <c r="E71" s="273"/>
      <c r="F71" s="273"/>
      <c r="G71" s="273"/>
      <c r="H71" s="273"/>
      <c r="I71" s="273"/>
      <c r="J71" s="273"/>
      <c r="K71" s="273"/>
    </row>
    <row r="72" spans="2:11" ht="7.5" customHeight="1">
      <c r="B72" s="274"/>
      <c r="C72" s="275"/>
      <c r="D72" s="275"/>
      <c r="E72" s="275"/>
      <c r="F72" s="275"/>
      <c r="G72" s="275"/>
      <c r="H72" s="275"/>
      <c r="I72" s="275"/>
      <c r="J72" s="275"/>
      <c r="K72" s="276"/>
    </row>
    <row r="73" spans="2:11" ht="45" customHeight="1">
      <c r="B73" s="277"/>
      <c r="C73" s="379" t="s">
        <v>82</v>
      </c>
      <c r="D73" s="379"/>
      <c r="E73" s="379"/>
      <c r="F73" s="379"/>
      <c r="G73" s="379"/>
      <c r="H73" s="379"/>
      <c r="I73" s="379"/>
      <c r="J73" s="379"/>
      <c r="K73" s="278"/>
    </row>
    <row r="74" spans="2:11" ht="17.25" customHeight="1">
      <c r="B74" s="277"/>
      <c r="C74" s="279" t="s">
        <v>459</v>
      </c>
      <c r="D74" s="279"/>
      <c r="E74" s="279"/>
      <c r="F74" s="279" t="s">
        <v>460</v>
      </c>
      <c r="G74" s="280"/>
      <c r="H74" s="279" t="s">
        <v>103</v>
      </c>
      <c r="I74" s="279" t="s">
        <v>56</v>
      </c>
      <c r="J74" s="279" t="s">
        <v>461</v>
      </c>
      <c r="K74" s="278"/>
    </row>
    <row r="75" spans="2:11" ht="17.25" customHeight="1">
      <c r="B75" s="277"/>
      <c r="C75" s="281" t="s">
        <v>462</v>
      </c>
      <c r="D75" s="281"/>
      <c r="E75" s="281"/>
      <c r="F75" s="282" t="s">
        <v>463</v>
      </c>
      <c r="G75" s="283"/>
      <c r="H75" s="281"/>
      <c r="I75" s="281"/>
      <c r="J75" s="281" t="s">
        <v>464</v>
      </c>
      <c r="K75" s="278"/>
    </row>
    <row r="76" spans="2:11" ht="5.25" customHeight="1">
      <c r="B76" s="277"/>
      <c r="C76" s="284"/>
      <c r="D76" s="284"/>
      <c r="E76" s="284"/>
      <c r="F76" s="284"/>
      <c r="G76" s="285"/>
      <c r="H76" s="284"/>
      <c r="I76" s="284"/>
      <c r="J76" s="284"/>
      <c r="K76" s="278"/>
    </row>
    <row r="77" spans="2:11" ht="15" customHeight="1">
      <c r="B77" s="277"/>
      <c r="C77" s="267" t="s">
        <v>52</v>
      </c>
      <c r="D77" s="284"/>
      <c r="E77" s="284"/>
      <c r="F77" s="286" t="s">
        <v>465</v>
      </c>
      <c r="G77" s="285"/>
      <c r="H77" s="267" t="s">
        <v>466</v>
      </c>
      <c r="I77" s="267" t="s">
        <v>467</v>
      </c>
      <c r="J77" s="267">
        <v>20</v>
      </c>
      <c r="K77" s="278"/>
    </row>
    <row r="78" spans="2:11" ht="15" customHeight="1">
      <c r="B78" s="277"/>
      <c r="C78" s="267" t="s">
        <v>468</v>
      </c>
      <c r="D78" s="267"/>
      <c r="E78" s="267"/>
      <c r="F78" s="286" t="s">
        <v>465</v>
      </c>
      <c r="G78" s="285"/>
      <c r="H78" s="267" t="s">
        <v>469</v>
      </c>
      <c r="I78" s="267" t="s">
        <v>467</v>
      </c>
      <c r="J78" s="267">
        <v>120</v>
      </c>
      <c r="K78" s="278"/>
    </row>
    <row r="79" spans="2:11" ht="15" customHeight="1">
      <c r="B79" s="287"/>
      <c r="C79" s="267" t="s">
        <v>470</v>
      </c>
      <c r="D79" s="267"/>
      <c r="E79" s="267"/>
      <c r="F79" s="286" t="s">
        <v>471</v>
      </c>
      <c r="G79" s="285"/>
      <c r="H79" s="267" t="s">
        <v>472</v>
      </c>
      <c r="I79" s="267" t="s">
        <v>467</v>
      </c>
      <c r="J79" s="267">
        <v>50</v>
      </c>
      <c r="K79" s="278"/>
    </row>
    <row r="80" spans="2:11" ht="15" customHeight="1">
      <c r="B80" s="287"/>
      <c r="C80" s="267" t="s">
        <v>473</v>
      </c>
      <c r="D80" s="267"/>
      <c r="E80" s="267"/>
      <c r="F80" s="286" t="s">
        <v>465</v>
      </c>
      <c r="G80" s="285"/>
      <c r="H80" s="267" t="s">
        <v>474</v>
      </c>
      <c r="I80" s="267" t="s">
        <v>475</v>
      </c>
      <c r="J80" s="267"/>
      <c r="K80" s="278"/>
    </row>
    <row r="81" spans="2:11" ht="15" customHeight="1">
      <c r="B81" s="287"/>
      <c r="C81" s="288" t="s">
        <v>476</v>
      </c>
      <c r="D81" s="288"/>
      <c r="E81" s="288"/>
      <c r="F81" s="289" t="s">
        <v>471</v>
      </c>
      <c r="G81" s="288"/>
      <c r="H81" s="288" t="s">
        <v>477</v>
      </c>
      <c r="I81" s="288" t="s">
        <v>467</v>
      </c>
      <c r="J81" s="288">
        <v>15</v>
      </c>
      <c r="K81" s="278"/>
    </row>
    <row r="82" spans="2:11" ht="15" customHeight="1">
      <c r="B82" s="287"/>
      <c r="C82" s="288" t="s">
        <v>478</v>
      </c>
      <c r="D82" s="288"/>
      <c r="E82" s="288"/>
      <c r="F82" s="289" t="s">
        <v>471</v>
      </c>
      <c r="G82" s="288"/>
      <c r="H82" s="288" t="s">
        <v>479</v>
      </c>
      <c r="I82" s="288" t="s">
        <v>467</v>
      </c>
      <c r="J82" s="288">
        <v>15</v>
      </c>
      <c r="K82" s="278"/>
    </row>
    <row r="83" spans="2:11" ht="15" customHeight="1">
      <c r="B83" s="287"/>
      <c r="C83" s="288" t="s">
        <v>480</v>
      </c>
      <c r="D83" s="288"/>
      <c r="E83" s="288"/>
      <c r="F83" s="289" t="s">
        <v>471</v>
      </c>
      <c r="G83" s="288"/>
      <c r="H83" s="288" t="s">
        <v>481</v>
      </c>
      <c r="I83" s="288" t="s">
        <v>467</v>
      </c>
      <c r="J83" s="288">
        <v>20</v>
      </c>
      <c r="K83" s="278"/>
    </row>
    <row r="84" spans="2:11" ht="15" customHeight="1">
      <c r="B84" s="287"/>
      <c r="C84" s="288" t="s">
        <v>482</v>
      </c>
      <c r="D84" s="288"/>
      <c r="E84" s="288"/>
      <c r="F84" s="289" t="s">
        <v>471</v>
      </c>
      <c r="G84" s="288"/>
      <c r="H84" s="288" t="s">
        <v>483</v>
      </c>
      <c r="I84" s="288" t="s">
        <v>467</v>
      </c>
      <c r="J84" s="288">
        <v>20</v>
      </c>
      <c r="K84" s="278"/>
    </row>
    <row r="85" spans="2:11" ht="15" customHeight="1">
      <c r="B85" s="287"/>
      <c r="C85" s="267" t="s">
        <v>484</v>
      </c>
      <c r="D85" s="267"/>
      <c r="E85" s="267"/>
      <c r="F85" s="286" t="s">
        <v>471</v>
      </c>
      <c r="G85" s="285"/>
      <c r="H85" s="267" t="s">
        <v>485</v>
      </c>
      <c r="I85" s="267" t="s">
        <v>467</v>
      </c>
      <c r="J85" s="267">
        <v>50</v>
      </c>
      <c r="K85" s="278"/>
    </row>
    <row r="86" spans="2:11" ht="15" customHeight="1">
      <c r="B86" s="287"/>
      <c r="C86" s="267" t="s">
        <v>486</v>
      </c>
      <c r="D86" s="267"/>
      <c r="E86" s="267"/>
      <c r="F86" s="286" t="s">
        <v>471</v>
      </c>
      <c r="G86" s="285"/>
      <c r="H86" s="267" t="s">
        <v>487</v>
      </c>
      <c r="I86" s="267" t="s">
        <v>467</v>
      </c>
      <c r="J86" s="267">
        <v>20</v>
      </c>
      <c r="K86" s="278"/>
    </row>
    <row r="87" spans="2:11" ht="15" customHeight="1">
      <c r="B87" s="287"/>
      <c r="C87" s="267" t="s">
        <v>488</v>
      </c>
      <c r="D87" s="267"/>
      <c r="E87" s="267"/>
      <c r="F87" s="286" t="s">
        <v>471</v>
      </c>
      <c r="G87" s="285"/>
      <c r="H87" s="267" t="s">
        <v>489</v>
      </c>
      <c r="I87" s="267" t="s">
        <v>467</v>
      </c>
      <c r="J87" s="267">
        <v>20</v>
      </c>
      <c r="K87" s="278"/>
    </row>
    <row r="88" spans="2:11" ht="15" customHeight="1">
      <c r="B88" s="287"/>
      <c r="C88" s="267" t="s">
        <v>490</v>
      </c>
      <c r="D88" s="267"/>
      <c r="E88" s="267"/>
      <c r="F88" s="286" t="s">
        <v>471</v>
      </c>
      <c r="G88" s="285"/>
      <c r="H88" s="267" t="s">
        <v>491</v>
      </c>
      <c r="I88" s="267" t="s">
        <v>467</v>
      </c>
      <c r="J88" s="267">
        <v>50</v>
      </c>
      <c r="K88" s="278"/>
    </row>
    <row r="89" spans="2:11" ht="15" customHeight="1">
      <c r="B89" s="287"/>
      <c r="C89" s="267" t="s">
        <v>492</v>
      </c>
      <c r="D89" s="267"/>
      <c r="E89" s="267"/>
      <c r="F89" s="286" t="s">
        <v>471</v>
      </c>
      <c r="G89" s="285"/>
      <c r="H89" s="267" t="s">
        <v>492</v>
      </c>
      <c r="I89" s="267" t="s">
        <v>467</v>
      </c>
      <c r="J89" s="267">
        <v>50</v>
      </c>
      <c r="K89" s="278"/>
    </row>
    <row r="90" spans="2:11" ht="15" customHeight="1">
      <c r="B90" s="287"/>
      <c r="C90" s="267" t="s">
        <v>108</v>
      </c>
      <c r="D90" s="267"/>
      <c r="E90" s="267"/>
      <c r="F90" s="286" t="s">
        <v>471</v>
      </c>
      <c r="G90" s="285"/>
      <c r="H90" s="267" t="s">
        <v>493</v>
      </c>
      <c r="I90" s="267" t="s">
        <v>467</v>
      </c>
      <c r="J90" s="267">
        <v>255</v>
      </c>
      <c r="K90" s="278"/>
    </row>
    <row r="91" spans="2:11" ht="15" customHeight="1">
      <c r="B91" s="287"/>
      <c r="C91" s="267" t="s">
        <v>494</v>
      </c>
      <c r="D91" s="267"/>
      <c r="E91" s="267"/>
      <c r="F91" s="286" t="s">
        <v>465</v>
      </c>
      <c r="G91" s="285"/>
      <c r="H91" s="267" t="s">
        <v>495</v>
      </c>
      <c r="I91" s="267" t="s">
        <v>496</v>
      </c>
      <c r="J91" s="267"/>
      <c r="K91" s="278"/>
    </row>
    <row r="92" spans="2:11" ht="15" customHeight="1">
      <c r="B92" s="287"/>
      <c r="C92" s="267" t="s">
        <v>497</v>
      </c>
      <c r="D92" s="267"/>
      <c r="E92" s="267"/>
      <c r="F92" s="286" t="s">
        <v>465</v>
      </c>
      <c r="G92" s="285"/>
      <c r="H92" s="267" t="s">
        <v>498</v>
      </c>
      <c r="I92" s="267" t="s">
        <v>499</v>
      </c>
      <c r="J92" s="267"/>
      <c r="K92" s="278"/>
    </row>
    <row r="93" spans="2:11" ht="15" customHeight="1">
      <c r="B93" s="287"/>
      <c r="C93" s="267" t="s">
        <v>500</v>
      </c>
      <c r="D93" s="267"/>
      <c r="E93" s="267"/>
      <c r="F93" s="286" t="s">
        <v>465</v>
      </c>
      <c r="G93" s="285"/>
      <c r="H93" s="267" t="s">
        <v>500</v>
      </c>
      <c r="I93" s="267" t="s">
        <v>499</v>
      </c>
      <c r="J93" s="267"/>
      <c r="K93" s="278"/>
    </row>
    <row r="94" spans="2:11" ht="15" customHeight="1">
      <c r="B94" s="287"/>
      <c r="C94" s="267" t="s">
        <v>37</v>
      </c>
      <c r="D94" s="267"/>
      <c r="E94" s="267"/>
      <c r="F94" s="286" t="s">
        <v>465</v>
      </c>
      <c r="G94" s="285"/>
      <c r="H94" s="267" t="s">
        <v>501</v>
      </c>
      <c r="I94" s="267" t="s">
        <v>499</v>
      </c>
      <c r="J94" s="267"/>
      <c r="K94" s="278"/>
    </row>
    <row r="95" spans="2:11" ht="15" customHeight="1">
      <c r="B95" s="287"/>
      <c r="C95" s="267" t="s">
        <v>47</v>
      </c>
      <c r="D95" s="267"/>
      <c r="E95" s="267"/>
      <c r="F95" s="286" t="s">
        <v>465</v>
      </c>
      <c r="G95" s="285"/>
      <c r="H95" s="267" t="s">
        <v>502</v>
      </c>
      <c r="I95" s="267" t="s">
        <v>499</v>
      </c>
      <c r="J95" s="267"/>
      <c r="K95" s="278"/>
    </row>
    <row r="96" spans="2:11" ht="15" customHeight="1">
      <c r="B96" s="290"/>
      <c r="C96" s="291"/>
      <c r="D96" s="291"/>
      <c r="E96" s="291"/>
      <c r="F96" s="291"/>
      <c r="G96" s="291"/>
      <c r="H96" s="291"/>
      <c r="I96" s="291"/>
      <c r="J96" s="291"/>
      <c r="K96" s="292"/>
    </row>
    <row r="97" spans="2:11" ht="18.75" customHeight="1">
      <c r="B97" s="293"/>
      <c r="C97" s="294"/>
      <c r="D97" s="294"/>
      <c r="E97" s="294"/>
      <c r="F97" s="294"/>
      <c r="G97" s="294"/>
      <c r="H97" s="294"/>
      <c r="I97" s="294"/>
      <c r="J97" s="294"/>
      <c r="K97" s="293"/>
    </row>
    <row r="98" spans="2:11" ht="18.75" customHeight="1">
      <c r="B98" s="273"/>
      <c r="C98" s="273"/>
      <c r="D98" s="273"/>
      <c r="E98" s="273"/>
      <c r="F98" s="273"/>
      <c r="G98" s="273"/>
      <c r="H98" s="273"/>
      <c r="I98" s="273"/>
      <c r="J98" s="273"/>
      <c r="K98" s="273"/>
    </row>
    <row r="99" spans="2:11" ht="7.5" customHeight="1">
      <c r="B99" s="274"/>
      <c r="C99" s="275"/>
      <c r="D99" s="275"/>
      <c r="E99" s="275"/>
      <c r="F99" s="275"/>
      <c r="G99" s="275"/>
      <c r="H99" s="275"/>
      <c r="I99" s="275"/>
      <c r="J99" s="275"/>
      <c r="K99" s="276"/>
    </row>
    <row r="100" spans="2:11" ht="45" customHeight="1">
      <c r="B100" s="277"/>
      <c r="C100" s="379" t="s">
        <v>503</v>
      </c>
      <c r="D100" s="379"/>
      <c r="E100" s="379"/>
      <c r="F100" s="379"/>
      <c r="G100" s="379"/>
      <c r="H100" s="379"/>
      <c r="I100" s="379"/>
      <c r="J100" s="379"/>
      <c r="K100" s="278"/>
    </row>
    <row r="101" spans="2:11" ht="17.25" customHeight="1">
      <c r="B101" s="277"/>
      <c r="C101" s="279" t="s">
        <v>459</v>
      </c>
      <c r="D101" s="279"/>
      <c r="E101" s="279"/>
      <c r="F101" s="279" t="s">
        <v>460</v>
      </c>
      <c r="G101" s="280"/>
      <c r="H101" s="279" t="s">
        <v>103</v>
      </c>
      <c r="I101" s="279" t="s">
        <v>56</v>
      </c>
      <c r="J101" s="279" t="s">
        <v>461</v>
      </c>
      <c r="K101" s="278"/>
    </row>
    <row r="102" spans="2:11" ht="17.25" customHeight="1">
      <c r="B102" s="277"/>
      <c r="C102" s="281" t="s">
        <v>462</v>
      </c>
      <c r="D102" s="281"/>
      <c r="E102" s="281"/>
      <c r="F102" s="282" t="s">
        <v>463</v>
      </c>
      <c r="G102" s="283"/>
      <c r="H102" s="281"/>
      <c r="I102" s="281"/>
      <c r="J102" s="281" t="s">
        <v>464</v>
      </c>
      <c r="K102" s="278"/>
    </row>
    <row r="103" spans="2:11" ht="5.25" customHeight="1">
      <c r="B103" s="277"/>
      <c r="C103" s="279"/>
      <c r="D103" s="279"/>
      <c r="E103" s="279"/>
      <c r="F103" s="279"/>
      <c r="G103" s="295"/>
      <c r="H103" s="279"/>
      <c r="I103" s="279"/>
      <c r="J103" s="279"/>
      <c r="K103" s="278"/>
    </row>
    <row r="104" spans="2:11" ht="15" customHeight="1">
      <c r="B104" s="277"/>
      <c r="C104" s="267" t="s">
        <v>52</v>
      </c>
      <c r="D104" s="284"/>
      <c r="E104" s="284"/>
      <c r="F104" s="286" t="s">
        <v>465</v>
      </c>
      <c r="G104" s="295"/>
      <c r="H104" s="267" t="s">
        <v>504</v>
      </c>
      <c r="I104" s="267" t="s">
        <v>467</v>
      </c>
      <c r="J104" s="267">
        <v>20</v>
      </c>
      <c r="K104" s="278"/>
    </row>
    <row r="105" spans="2:11" ht="15" customHeight="1">
      <c r="B105" s="277"/>
      <c r="C105" s="267" t="s">
        <v>468</v>
      </c>
      <c r="D105" s="267"/>
      <c r="E105" s="267"/>
      <c r="F105" s="286" t="s">
        <v>465</v>
      </c>
      <c r="G105" s="267"/>
      <c r="H105" s="267" t="s">
        <v>504</v>
      </c>
      <c r="I105" s="267" t="s">
        <v>467</v>
      </c>
      <c r="J105" s="267">
        <v>120</v>
      </c>
      <c r="K105" s="278"/>
    </row>
    <row r="106" spans="2:11" ht="15" customHeight="1">
      <c r="B106" s="287"/>
      <c r="C106" s="267" t="s">
        <v>470</v>
      </c>
      <c r="D106" s="267"/>
      <c r="E106" s="267"/>
      <c r="F106" s="286" t="s">
        <v>471</v>
      </c>
      <c r="G106" s="267"/>
      <c r="H106" s="267" t="s">
        <v>504</v>
      </c>
      <c r="I106" s="267" t="s">
        <v>467</v>
      </c>
      <c r="J106" s="267">
        <v>50</v>
      </c>
      <c r="K106" s="278"/>
    </row>
    <row r="107" spans="2:11" ht="15" customHeight="1">
      <c r="B107" s="287"/>
      <c r="C107" s="267" t="s">
        <v>473</v>
      </c>
      <c r="D107" s="267"/>
      <c r="E107" s="267"/>
      <c r="F107" s="286" t="s">
        <v>465</v>
      </c>
      <c r="G107" s="267"/>
      <c r="H107" s="267" t="s">
        <v>504</v>
      </c>
      <c r="I107" s="267" t="s">
        <v>475</v>
      </c>
      <c r="J107" s="267"/>
      <c r="K107" s="278"/>
    </row>
    <row r="108" spans="2:11" ht="15" customHeight="1">
      <c r="B108" s="287"/>
      <c r="C108" s="267" t="s">
        <v>484</v>
      </c>
      <c r="D108" s="267"/>
      <c r="E108" s="267"/>
      <c r="F108" s="286" t="s">
        <v>471</v>
      </c>
      <c r="G108" s="267"/>
      <c r="H108" s="267" t="s">
        <v>504</v>
      </c>
      <c r="I108" s="267" t="s">
        <v>467</v>
      </c>
      <c r="J108" s="267">
        <v>50</v>
      </c>
      <c r="K108" s="278"/>
    </row>
    <row r="109" spans="2:11" ht="15" customHeight="1">
      <c r="B109" s="287"/>
      <c r="C109" s="267" t="s">
        <v>492</v>
      </c>
      <c r="D109" s="267"/>
      <c r="E109" s="267"/>
      <c r="F109" s="286" t="s">
        <v>471</v>
      </c>
      <c r="G109" s="267"/>
      <c r="H109" s="267" t="s">
        <v>504</v>
      </c>
      <c r="I109" s="267" t="s">
        <v>467</v>
      </c>
      <c r="J109" s="267">
        <v>50</v>
      </c>
      <c r="K109" s="278"/>
    </row>
    <row r="110" spans="2:11" ht="15" customHeight="1">
      <c r="B110" s="287"/>
      <c r="C110" s="267" t="s">
        <v>490</v>
      </c>
      <c r="D110" s="267"/>
      <c r="E110" s="267"/>
      <c r="F110" s="286" t="s">
        <v>471</v>
      </c>
      <c r="G110" s="267"/>
      <c r="H110" s="267" t="s">
        <v>504</v>
      </c>
      <c r="I110" s="267" t="s">
        <v>467</v>
      </c>
      <c r="J110" s="267">
        <v>50</v>
      </c>
      <c r="K110" s="278"/>
    </row>
    <row r="111" spans="2:11" ht="15" customHeight="1">
      <c r="B111" s="287"/>
      <c r="C111" s="267" t="s">
        <v>52</v>
      </c>
      <c r="D111" s="267"/>
      <c r="E111" s="267"/>
      <c r="F111" s="286" t="s">
        <v>465</v>
      </c>
      <c r="G111" s="267"/>
      <c r="H111" s="267" t="s">
        <v>505</v>
      </c>
      <c r="I111" s="267" t="s">
        <v>467</v>
      </c>
      <c r="J111" s="267">
        <v>20</v>
      </c>
      <c r="K111" s="278"/>
    </row>
    <row r="112" spans="2:11" ht="15" customHeight="1">
      <c r="B112" s="287"/>
      <c r="C112" s="267" t="s">
        <v>506</v>
      </c>
      <c r="D112" s="267"/>
      <c r="E112" s="267"/>
      <c r="F112" s="286" t="s">
        <v>465</v>
      </c>
      <c r="G112" s="267"/>
      <c r="H112" s="267" t="s">
        <v>507</v>
      </c>
      <c r="I112" s="267" t="s">
        <v>467</v>
      </c>
      <c r="J112" s="267">
        <v>120</v>
      </c>
      <c r="K112" s="278"/>
    </row>
    <row r="113" spans="2:11" ht="15" customHeight="1">
      <c r="B113" s="287"/>
      <c r="C113" s="267" t="s">
        <v>37</v>
      </c>
      <c r="D113" s="267"/>
      <c r="E113" s="267"/>
      <c r="F113" s="286" t="s">
        <v>465</v>
      </c>
      <c r="G113" s="267"/>
      <c r="H113" s="267" t="s">
        <v>508</v>
      </c>
      <c r="I113" s="267" t="s">
        <v>499</v>
      </c>
      <c r="J113" s="267"/>
      <c r="K113" s="278"/>
    </row>
    <row r="114" spans="2:11" ht="15" customHeight="1">
      <c r="B114" s="287"/>
      <c r="C114" s="267" t="s">
        <v>47</v>
      </c>
      <c r="D114" s="267"/>
      <c r="E114" s="267"/>
      <c r="F114" s="286" t="s">
        <v>465</v>
      </c>
      <c r="G114" s="267"/>
      <c r="H114" s="267" t="s">
        <v>509</v>
      </c>
      <c r="I114" s="267" t="s">
        <v>499</v>
      </c>
      <c r="J114" s="267"/>
      <c r="K114" s="278"/>
    </row>
    <row r="115" spans="2:11" ht="15" customHeight="1">
      <c r="B115" s="287"/>
      <c r="C115" s="267" t="s">
        <v>56</v>
      </c>
      <c r="D115" s="267"/>
      <c r="E115" s="267"/>
      <c r="F115" s="286" t="s">
        <v>465</v>
      </c>
      <c r="G115" s="267"/>
      <c r="H115" s="267" t="s">
        <v>510</v>
      </c>
      <c r="I115" s="267" t="s">
        <v>511</v>
      </c>
      <c r="J115" s="267"/>
      <c r="K115" s="278"/>
    </row>
    <row r="116" spans="2:11" ht="15" customHeight="1">
      <c r="B116" s="290"/>
      <c r="C116" s="296"/>
      <c r="D116" s="296"/>
      <c r="E116" s="296"/>
      <c r="F116" s="296"/>
      <c r="G116" s="296"/>
      <c r="H116" s="296"/>
      <c r="I116" s="296"/>
      <c r="J116" s="296"/>
      <c r="K116" s="292"/>
    </row>
    <row r="117" spans="2:11" ht="18.75" customHeight="1">
      <c r="B117" s="297"/>
      <c r="C117" s="263"/>
      <c r="D117" s="263"/>
      <c r="E117" s="263"/>
      <c r="F117" s="298"/>
      <c r="G117" s="263"/>
      <c r="H117" s="263"/>
      <c r="I117" s="263"/>
      <c r="J117" s="263"/>
      <c r="K117" s="297"/>
    </row>
    <row r="118" spans="2:11" ht="18.75" customHeight="1">
      <c r="B118" s="273"/>
      <c r="C118" s="273"/>
      <c r="D118" s="273"/>
      <c r="E118" s="273"/>
      <c r="F118" s="273"/>
      <c r="G118" s="273"/>
      <c r="H118" s="273"/>
      <c r="I118" s="273"/>
      <c r="J118" s="273"/>
      <c r="K118" s="273"/>
    </row>
    <row r="119" spans="2:11" ht="7.5" customHeight="1">
      <c r="B119" s="299"/>
      <c r="C119" s="300"/>
      <c r="D119" s="300"/>
      <c r="E119" s="300"/>
      <c r="F119" s="300"/>
      <c r="G119" s="300"/>
      <c r="H119" s="300"/>
      <c r="I119" s="300"/>
      <c r="J119" s="300"/>
      <c r="K119" s="301"/>
    </row>
    <row r="120" spans="2:11" ht="45" customHeight="1">
      <c r="B120" s="302"/>
      <c r="C120" s="375" t="s">
        <v>512</v>
      </c>
      <c r="D120" s="375"/>
      <c r="E120" s="375"/>
      <c r="F120" s="375"/>
      <c r="G120" s="375"/>
      <c r="H120" s="375"/>
      <c r="I120" s="375"/>
      <c r="J120" s="375"/>
      <c r="K120" s="303"/>
    </row>
    <row r="121" spans="2:11" ht="17.25" customHeight="1">
      <c r="B121" s="304"/>
      <c r="C121" s="279" t="s">
        <v>459</v>
      </c>
      <c r="D121" s="279"/>
      <c r="E121" s="279"/>
      <c r="F121" s="279" t="s">
        <v>460</v>
      </c>
      <c r="G121" s="280"/>
      <c r="H121" s="279" t="s">
        <v>103</v>
      </c>
      <c r="I121" s="279" t="s">
        <v>56</v>
      </c>
      <c r="J121" s="279" t="s">
        <v>461</v>
      </c>
      <c r="K121" s="305"/>
    </row>
    <row r="122" spans="2:11" ht="17.25" customHeight="1">
      <c r="B122" s="304"/>
      <c r="C122" s="281" t="s">
        <v>462</v>
      </c>
      <c r="D122" s="281"/>
      <c r="E122" s="281"/>
      <c r="F122" s="282" t="s">
        <v>463</v>
      </c>
      <c r="G122" s="283"/>
      <c r="H122" s="281"/>
      <c r="I122" s="281"/>
      <c r="J122" s="281" t="s">
        <v>464</v>
      </c>
      <c r="K122" s="305"/>
    </row>
    <row r="123" spans="2:11" ht="5.25" customHeight="1">
      <c r="B123" s="306"/>
      <c r="C123" s="284"/>
      <c r="D123" s="284"/>
      <c r="E123" s="284"/>
      <c r="F123" s="284"/>
      <c r="G123" s="267"/>
      <c r="H123" s="284"/>
      <c r="I123" s="284"/>
      <c r="J123" s="284"/>
      <c r="K123" s="307"/>
    </row>
    <row r="124" spans="2:11" ht="15" customHeight="1">
      <c r="B124" s="306"/>
      <c r="C124" s="267" t="s">
        <v>468</v>
      </c>
      <c r="D124" s="284"/>
      <c r="E124" s="284"/>
      <c r="F124" s="286" t="s">
        <v>465</v>
      </c>
      <c r="G124" s="267"/>
      <c r="H124" s="267" t="s">
        <v>504</v>
      </c>
      <c r="I124" s="267" t="s">
        <v>467</v>
      </c>
      <c r="J124" s="267">
        <v>120</v>
      </c>
      <c r="K124" s="308"/>
    </row>
    <row r="125" spans="2:11" ht="15" customHeight="1">
      <c r="B125" s="306"/>
      <c r="C125" s="267" t="s">
        <v>513</v>
      </c>
      <c r="D125" s="267"/>
      <c r="E125" s="267"/>
      <c r="F125" s="286" t="s">
        <v>465</v>
      </c>
      <c r="G125" s="267"/>
      <c r="H125" s="267" t="s">
        <v>514</v>
      </c>
      <c r="I125" s="267" t="s">
        <v>467</v>
      </c>
      <c r="J125" s="267" t="s">
        <v>515</v>
      </c>
      <c r="K125" s="308"/>
    </row>
    <row r="126" spans="2:11" ht="15" customHeight="1">
      <c r="B126" s="306"/>
      <c r="C126" s="267" t="s">
        <v>414</v>
      </c>
      <c r="D126" s="267"/>
      <c r="E126" s="267"/>
      <c r="F126" s="286" t="s">
        <v>465</v>
      </c>
      <c r="G126" s="267"/>
      <c r="H126" s="267" t="s">
        <v>516</v>
      </c>
      <c r="I126" s="267" t="s">
        <v>467</v>
      </c>
      <c r="J126" s="267" t="s">
        <v>515</v>
      </c>
      <c r="K126" s="308"/>
    </row>
    <row r="127" spans="2:11" ht="15" customHeight="1">
      <c r="B127" s="306"/>
      <c r="C127" s="267" t="s">
        <v>476</v>
      </c>
      <c r="D127" s="267"/>
      <c r="E127" s="267"/>
      <c r="F127" s="286" t="s">
        <v>471</v>
      </c>
      <c r="G127" s="267"/>
      <c r="H127" s="267" t="s">
        <v>477</v>
      </c>
      <c r="I127" s="267" t="s">
        <v>467</v>
      </c>
      <c r="J127" s="267">
        <v>15</v>
      </c>
      <c r="K127" s="308"/>
    </row>
    <row r="128" spans="2:11" ht="15" customHeight="1">
      <c r="B128" s="306"/>
      <c r="C128" s="288" t="s">
        <v>478</v>
      </c>
      <c r="D128" s="288"/>
      <c r="E128" s="288"/>
      <c r="F128" s="289" t="s">
        <v>471</v>
      </c>
      <c r="G128" s="288"/>
      <c r="H128" s="288" t="s">
        <v>479</v>
      </c>
      <c r="I128" s="288" t="s">
        <v>467</v>
      </c>
      <c r="J128" s="288">
        <v>15</v>
      </c>
      <c r="K128" s="308"/>
    </row>
    <row r="129" spans="2:11" ht="15" customHeight="1">
      <c r="B129" s="306"/>
      <c r="C129" s="288" t="s">
        <v>480</v>
      </c>
      <c r="D129" s="288"/>
      <c r="E129" s="288"/>
      <c r="F129" s="289" t="s">
        <v>471</v>
      </c>
      <c r="G129" s="288"/>
      <c r="H129" s="288" t="s">
        <v>481</v>
      </c>
      <c r="I129" s="288" t="s">
        <v>467</v>
      </c>
      <c r="J129" s="288">
        <v>20</v>
      </c>
      <c r="K129" s="308"/>
    </row>
    <row r="130" spans="2:11" ht="15" customHeight="1">
      <c r="B130" s="306"/>
      <c r="C130" s="288" t="s">
        <v>482</v>
      </c>
      <c r="D130" s="288"/>
      <c r="E130" s="288"/>
      <c r="F130" s="289" t="s">
        <v>471</v>
      </c>
      <c r="G130" s="288"/>
      <c r="H130" s="288" t="s">
        <v>483</v>
      </c>
      <c r="I130" s="288" t="s">
        <v>467</v>
      </c>
      <c r="J130" s="288">
        <v>20</v>
      </c>
      <c r="K130" s="308"/>
    </row>
    <row r="131" spans="2:11" ht="15" customHeight="1">
      <c r="B131" s="306"/>
      <c r="C131" s="267" t="s">
        <v>470</v>
      </c>
      <c r="D131" s="267"/>
      <c r="E131" s="267"/>
      <c r="F131" s="286" t="s">
        <v>471</v>
      </c>
      <c r="G131" s="267"/>
      <c r="H131" s="267" t="s">
        <v>504</v>
      </c>
      <c r="I131" s="267" t="s">
        <v>467</v>
      </c>
      <c r="J131" s="267">
        <v>50</v>
      </c>
      <c r="K131" s="308"/>
    </row>
    <row r="132" spans="2:11" ht="15" customHeight="1">
      <c r="B132" s="306"/>
      <c r="C132" s="267" t="s">
        <v>484</v>
      </c>
      <c r="D132" s="267"/>
      <c r="E132" s="267"/>
      <c r="F132" s="286" t="s">
        <v>471</v>
      </c>
      <c r="G132" s="267"/>
      <c r="H132" s="267" t="s">
        <v>504</v>
      </c>
      <c r="I132" s="267" t="s">
        <v>467</v>
      </c>
      <c r="J132" s="267">
        <v>50</v>
      </c>
      <c r="K132" s="308"/>
    </row>
    <row r="133" spans="2:11" ht="15" customHeight="1">
      <c r="B133" s="306"/>
      <c r="C133" s="267" t="s">
        <v>490</v>
      </c>
      <c r="D133" s="267"/>
      <c r="E133" s="267"/>
      <c r="F133" s="286" t="s">
        <v>471</v>
      </c>
      <c r="G133" s="267"/>
      <c r="H133" s="267" t="s">
        <v>504</v>
      </c>
      <c r="I133" s="267" t="s">
        <v>467</v>
      </c>
      <c r="J133" s="267">
        <v>50</v>
      </c>
      <c r="K133" s="308"/>
    </row>
    <row r="134" spans="2:11" ht="15" customHeight="1">
      <c r="B134" s="306"/>
      <c r="C134" s="267" t="s">
        <v>492</v>
      </c>
      <c r="D134" s="267"/>
      <c r="E134" s="267"/>
      <c r="F134" s="286" t="s">
        <v>471</v>
      </c>
      <c r="G134" s="267"/>
      <c r="H134" s="267" t="s">
        <v>504</v>
      </c>
      <c r="I134" s="267" t="s">
        <v>467</v>
      </c>
      <c r="J134" s="267">
        <v>50</v>
      </c>
      <c r="K134" s="308"/>
    </row>
    <row r="135" spans="2:11" ht="15" customHeight="1">
      <c r="B135" s="306"/>
      <c r="C135" s="267" t="s">
        <v>108</v>
      </c>
      <c r="D135" s="267"/>
      <c r="E135" s="267"/>
      <c r="F135" s="286" t="s">
        <v>471</v>
      </c>
      <c r="G135" s="267"/>
      <c r="H135" s="267" t="s">
        <v>517</v>
      </c>
      <c r="I135" s="267" t="s">
        <v>467</v>
      </c>
      <c r="J135" s="267">
        <v>255</v>
      </c>
      <c r="K135" s="308"/>
    </row>
    <row r="136" spans="2:11" ht="15" customHeight="1">
      <c r="B136" s="306"/>
      <c r="C136" s="267" t="s">
        <v>494</v>
      </c>
      <c r="D136" s="267"/>
      <c r="E136" s="267"/>
      <c r="F136" s="286" t="s">
        <v>465</v>
      </c>
      <c r="G136" s="267"/>
      <c r="H136" s="267" t="s">
        <v>518</v>
      </c>
      <c r="I136" s="267" t="s">
        <v>496</v>
      </c>
      <c r="J136" s="267"/>
      <c r="K136" s="308"/>
    </row>
    <row r="137" spans="2:11" ht="15" customHeight="1">
      <c r="B137" s="306"/>
      <c r="C137" s="267" t="s">
        <v>497</v>
      </c>
      <c r="D137" s="267"/>
      <c r="E137" s="267"/>
      <c r="F137" s="286" t="s">
        <v>465</v>
      </c>
      <c r="G137" s="267"/>
      <c r="H137" s="267" t="s">
        <v>519</v>
      </c>
      <c r="I137" s="267" t="s">
        <v>499</v>
      </c>
      <c r="J137" s="267"/>
      <c r="K137" s="308"/>
    </row>
    <row r="138" spans="2:11" ht="15" customHeight="1">
      <c r="B138" s="306"/>
      <c r="C138" s="267" t="s">
        <v>500</v>
      </c>
      <c r="D138" s="267"/>
      <c r="E138" s="267"/>
      <c r="F138" s="286" t="s">
        <v>465</v>
      </c>
      <c r="G138" s="267"/>
      <c r="H138" s="267" t="s">
        <v>500</v>
      </c>
      <c r="I138" s="267" t="s">
        <v>499</v>
      </c>
      <c r="J138" s="267"/>
      <c r="K138" s="308"/>
    </row>
    <row r="139" spans="2:11" ht="15" customHeight="1">
      <c r="B139" s="306"/>
      <c r="C139" s="267" t="s">
        <v>37</v>
      </c>
      <c r="D139" s="267"/>
      <c r="E139" s="267"/>
      <c r="F139" s="286" t="s">
        <v>465</v>
      </c>
      <c r="G139" s="267"/>
      <c r="H139" s="267" t="s">
        <v>520</v>
      </c>
      <c r="I139" s="267" t="s">
        <v>499</v>
      </c>
      <c r="J139" s="267"/>
      <c r="K139" s="308"/>
    </row>
    <row r="140" spans="2:11" ht="15" customHeight="1">
      <c r="B140" s="306"/>
      <c r="C140" s="267" t="s">
        <v>521</v>
      </c>
      <c r="D140" s="267"/>
      <c r="E140" s="267"/>
      <c r="F140" s="286" t="s">
        <v>465</v>
      </c>
      <c r="G140" s="267"/>
      <c r="H140" s="267" t="s">
        <v>522</v>
      </c>
      <c r="I140" s="267" t="s">
        <v>499</v>
      </c>
      <c r="J140" s="267"/>
      <c r="K140" s="308"/>
    </row>
    <row r="141" spans="2:11" ht="15" customHeight="1">
      <c r="B141" s="309"/>
      <c r="C141" s="310"/>
      <c r="D141" s="310"/>
      <c r="E141" s="310"/>
      <c r="F141" s="310"/>
      <c r="G141" s="310"/>
      <c r="H141" s="310"/>
      <c r="I141" s="310"/>
      <c r="J141" s="310"/>
      <c r="K141" s="311"/>
    </row>
    <row r="142" spans="2:11" ht="18.75" customHeight="1">
      <c r="B142" s="263"/>
      <c r="C142" s="263"/>
      <c r="D142" s="263"/>
      <c r="E142" s="263"/>
      <c r="F142" s="298"/>
      <c r="G142" s="263"/>
      <c r="H142" s="263"/>
      <c r="I142" s="263"/>
      <c r="J142" s="263"/>
      <c r="K142" s="263"/>
    </row>
    <row r="143" spans="2:11" ht="18.75" customHeight="1">
      <c r="B143" s="273"/>
      <c r="C143" s="273"/>
      <c r="D143" s="273"/>
      <c r="E143" s="273"/>
      <c r="F143" s="273"/>
      <c r="G143" s="273"/>
      <c r="H143" s="273"/>
      <c r="I143" s="273"/>
      <c r="J143" s="273"/>
      <c r="K143" s="273"/>
    </row>
    <row r="144" spans="2:11" ht="7.5" customHeight="1">
      <c r="B144" s="274"/>
      <c r="C144" s="275"/>
      <c r="D144" s="275"/>
      <c r="E144" s="275"/>
      <c r="F144" s="275"/>
      <c r="G144" s="275"/>
      <c r="H144" s="275"/>
      <c r="I144" s="275"/>
      <c r="J144" s="275"/>
      <c r="K144" s="276"/>
    </row>
    <row r="145" spans="2:11" ht="45" customHeight="1">
      <c r="B145" s="277"/>
      <c r="C145" s="379" t="s">
        <v>523</v>
      </c>
      <c r="D145" s="379"/>
      <c r="E145" s="379"/>
      <c r="F145" s="379"/>
      <c r="G145" s="379"/>
      <c r="H145" s="379"/>
      <c r="I145" s="379"/>
      <c r="J145" s="379"/>
      <c r="K145" s="278"/>
    </row>
    <row r="146" spans="2:11" ht="17.25" customHeight="1">
      <c r="B146" s="277"/>
      <c r="C146" s="279" t="s">
        <v>459</v>
      </c>
      <c r="D146" s="279"/>
      <c r="E146" s="279"/>
      <c r="F146" s="279" t="s">
        <v>460</v>
      </c>
      <c r="G146" s="280"/>
      <c r="H146" s="279" t="s">
        <v>103</v>
      </c>
      <c r="I146" s="279" t="s">
        <v>56</v>
      </c>
      <c r="J146" s="279" t="s">
        <v>461</v>
      </c>
      <c r="K146" s="278"/>
    </row>
    <row r="147" spans="2:11" ht="17.25" customHeight="1">
      <c r="B147" s="277"/>
      <c r="C147" s="281" t="s">
        <v>462</v>
      </c>
      <c r="D147" s="281"/>
      <c r="E147" s="281"/>
      <c r="F147" s="282" t="s">
        <v>463</v>
      </c>
      <c r="G147" s="283"/>
      <c r="H147" s="281"/>
      <c r="I147" s="281"/>
      <c r="J147" s="281" t="s">
        <v>464</v>
      </c>
      <c r="K147" s="278"/>
    </row>
    <row r="148" spans="2:11" ht="5.25" customHeight="1">
      <c r="B148" s="287"/>
      <c r="C148" s="284"/>
      <c r="D148" s="284"/>
      <c r="E148" s="284"/>
      <c r="F148" s="284"/>
      <c r="G148" s="285"/>
      <c r="H148" s="284"/>
      <c r="I148" s="284"/>
      <c r="J148" s="284"/>
      <c r="K148" s="308"/>
    </row>
    <row r="149" spans="2:11" ht="15" customHeight="1">
      <c r="B149" s="287"/>
      <c r="C149" s="312" t="s">
        <v>468</v>
      </c>
      <c r="D149" s="267"/>
      <c r="E149" s="267"/>
      <c r="F149" s="313" t="s">
        <v>465</v>
      </c>
      <c r="G149" s="267"/>
      <c r="H149" s="312" t="s">
        <v>504</v>
      </c>
      <c r="I149" s="312" t="s">
        <v>467</v>
      </c>
      <c r="J149" s="312">
        <v>120</v>
      </c>
      <c r="K149" s="308"/>
    </row>
    <row r="150" spans="2:11" ht="15" customHeight="1">
      <c r="B150" s="287"/>
      <c r="C150" s="312" t="s">
        <v>513</v>
      </c>
      <c r="D150" s="267"/>
      <c r="E150" s="267"/>
      <c r="F150" s="313" t="s">
        <v>465</v>
      </c>
      <c r="G150" s="267"/>
      <c r="H150" s="312" t="s">
        <v>524</v>
      </c>
      <c r="I150" s="312" t="s">
        <v>467</v>
      </c>
      <c r="J150" s="312" t="s">
        <v>515</v>
      </c>
      <c r="K150" s="308"/>
    </row>
    <row r="151" spans="2:11" ht="15" customHeight="1">
      <c r="B151" s="287"/>
      <c r="C151" s="312" t="s">
        <v>414</v>
      </c>
      <c r="D151" s="267"/>
      <c r="E151" s="267"/>
      <c r="F151" s="313" t="s">
        <v>465</v>
      </c>
      <c r="G151" s="267"/>
      <c r="H151" s="312" t="s">
        <v>525</v>
      </c>
      <c r="I151" s="312" t="s">
        <v>467</v>
      </c>
      <c r="J151" s="312" t="s">
        <v>515</v>
      </c>
      <c r="K151" s="308"/>
    </row>
    <row r="152" spans="2:11" ht="15" customHeight="1">
      <c r="B152" s="287"/>
      <c r="C152" s="312" t="s">
        <v>470</v>
      </c>
      <c r="D152" s="267"/>
      <c r="E152" s="267"/>
      <c r="F152" s="313" t="s">
        <v>471</v>
      </c>
      <c r="G152" s="267"/>
      <c r="H152" s="312" t="s">
        <v>504</v>
      </c>
      <c r="I152" s="312" t="s">
        <v>467</v>
      </c>
      <c r="J152" s="312">
        <v>50</v>
      </c>
      <c r="K152" s="308"/>
    </row>
    <row r="153" spans="2:11" ht="15" customHeight="1">
      <c r="B153" s="287"/>
      <c r="C153" s="312" t="s">
        <v>473</v>
      </c>
      <c r="D153" s="267"/>
      <c r="E153" s="267"/>
      <c r="F153" s="313" t="s">
        <v>465</v>
      </c>
      <c r="G153" s="267"/>
      <c r="H153" s="312" t="s">
        <v>504</v>
      </c>
      <c r="I153" s="312" t="s">
        <v>475</v>
      </c>
      <c r="J153" s="312"/>
      <c r="K153" s="308"/>
    </row>
    <row r="154" spans="2:11" ht="15" customHeight="1">
      <c r="B154" s="287"/>
      <c r="C154" s="312" t="s">
        <v>484</v>
      </c>
      <c r="D154" s="267"/>
      <c r="E154" s="267"/>
      <c r="F154" s="313" t="s">
        <v>471</v>
      </c>
      <c r="G154" s="267"/>
      <c r="H154" s="312" t="s">
        <v>504</v>
      </c>
      <c r="I154" s="312" t="s">
        <v>467</v>
      </c>
      <c r="J154" s="312">
        <v>50</v>
      </c>
      <c r="K154" s="308"/>
    </row>
    <row r="155" spans="2:11" ht="15" customHeight="1">
      <c r="B155" s="287"/>
      <c r="C155" s="312" t="s">
        <v>492</v>
      </c>
      <c r="D155" s="267"/>
      <c r="E155" s="267"/>
      <c r="F155" s="313" t="s">
        <v>471</v>
      </c>
      <c r="G155" s="267"/>
      <c r="H155" s="312" t="s">
        <v>504</v>
      </c>
      <c r="I155" s="312" t="s">
        <v>467</v>
      </c>
      <c r="J155" s="312">
        <v>50</v>
      </c>
      <c r="K155" s="308"/>
    </row>
    <row r="156" spans="2:11" ht="15" customHeight="1">
      <c r="B156" s="287"/>
      <c r="C156" s="312" t="s">
        <v>490</v>
      </c>
      <c r="D156" s="267"/>
      <c r="E156" s="267"/>
      <c r="F156" s="313" t="s">
        <v>471</v>
      </c>
      <c r="G156" s="267"/>
      <c r="H156" s="312" t="s">
        <v>504</v>
      </c>
      <c r="I156" s="312" t="s">
        <v>467</v>
      </c>
      <c r="J156" s="312">
        <v>50</v>
      </c>
      <c r="K156" s="308"/>
    </row>
    <row r="157" spans="2:11" ht="15" customHeight="1">
      <c r="B157" s="287"/>
      <c r="C157" s="312" t="s">
        <v>86</v>
      </c>
      <c r="D157" s="267"/>
      <c r="E157" s="267"/>
      <c r="F157" s="313" t="s">
        <v>465</v>
      </c>
      <c r="G157" s="267"/>
      <c r="H157" s="312" t="s">
        <v>526</v>
      </c>
      <c r="I157" s="312" t="s">
        <v>467</v>
      </c>
      <c r="J157" s="312" t="s">
        <v>527</v>
      </c>
      <c r="K157" s="308"/>
    </row>
    <row r="158" spans="2:11" ht="15" customHeight="1">
      <c r="B158" s="287"/>
      <c r="C158" s="312" t="s">
        <v>528</v>
      </c>
      <c r="D158" s="267"/>
      <c r="E158" s="267"/>
      <c r="F158" s="313" t="s">
        <v>465</v>
      </c>
      <c r="G158" s="267"/>
      <c r="H158" s="312" t="s">
        <v>529</v>
      </c>
      <c r="I158" s="312" t="s">
        <v>499</v>
      </c>
      <c r="J158" s="312"/>
      <c r="K158" s="308"/>
    </row>
    <row r="159" spans="2:11" ht="15" customHeight="1">
      <c r="B159" s="314"/>
      <c r="C159" s="296"/>
      <c r="D159" s="296"/>
      <c r="E159" s="296"/>
      <c r="F159" s="296"/>
      <c r="G159" s="296"/>
      <c r="H159" s="296"/>
      <c r="I159" s="296"/>
      <c r="J159" s="296"/>
      <c r="K159" s="315"/>
    </row>
    <row r="160" spans="2:11" ht="18.75" customHeight="1">
      <c r="B160" s="263"/>
      <c r="C160" s="267"/>
      <c r="D160" s="267"/>
      <c r="E160" s="267"/>
      <c r="F160" s="286"/>
      <c r="G160" s="267"/>
      <c r="H160" s="267"/>
      <c r="I160" s="267"/>
      <c r="J160" s="267"/>
      <c r="K160" s="263"/>
    </row>
    <row r="161" spans="2:11" ht="18.75" customHeight="1">
      <c r="B161" s="273"/>
      <c r="C161" s="273"/>
      <c r="D161" s="273"/>
      <c r="E161" s="273"/>
      <c r="F161" s="273"/>
      <c r="G161" s="273"/>
      <c r="H161" s="273"/>
      <c r="I161" s="273"/>
      <c r="J161" s="273"/>
      <c r="K161" s="273"/>
    </row>
    <row r="162" spans="2:11" ht="7.5" customHeight="1">
      <c r="B162" s="255"/>
      <c r="C162" s="256"/>
      <c r="D162" s="256"/>
      <c r="E162" s="256"/>
      <c r="F162" s="256"/>
      <c r="G162" s="256"/>
      <c r="H162" s="256"/>
      <c r="I162" s="256"/>
      <c r="J162" s="256"/>
      <c r="K162" s="257"/>
    </row>
    <row r="163" spans="2:11" ht="45" customHeight="1">
      <c r="B163" s="258"/>
      <c r="C163" s="375" t="s">
        <v>530</v>
      </c>
      <c r="D163" s="375"/>
      <c r="E163" s="375"/>
      <c r="F163" s="375"/>
      <c r="G163" s="375"/>
      <c r="H163" s="375"/>
      <c r="I163" s="375"/>
      <c r="J163" s="375"/>
      <c r="K163" s="259"/>
    </row>
    <row r="164" spans="2:11" ht="17.25" customHeight="1">
      <c r="B164" s="258"/>
      <c r="C164" s="279" t="s">
        <v>459</v>
      </c>
      <c r="D164" s="279"/>
      <c r="E164" s="279"/>
      <c r="F164" s="279" t="s">
        <v>460</v>
      </c>
      <c r="G164" s="316"/>
      <c r="H164" s="317" t="s">
        <v>103</v>
      </c>
      <c r="I164" s="317" t="s">
        <v>56</v>
      </c>
      <c r="J164" s="279" t="s">
        <v>461</v>
      </c>
      <c r="K164" s="259"/>
    </row>
    <row r="165" spans="2:11" ht="17.25" customHeight="1">
      <c r="B165" s="260"/>
      <c r="C165" s="281" t="s">
        <v>462</v>
      </c>
      <c r="D165" s="281"/>
      <c r="E165" s="281"/>
      <c r="F165" s="282" t="s">
        <v>463</v>
      </c>
      <c r="G165" s="318"/>
      <c r="H165" s="319"/>
      <c r="I165" s="319"/>
      <c r="J165" s="281" t="s">
        <v>464</v>
      </c>
      <c r="K165" s="261"/>
    </row>
    <row r="166" spans="2:11" ht="5.25" customHeight="1">
      <c r="B166" s="287"/>
      <c r="C166" s="284"/>
      <c r="D166" s="284"/>
      <c r="E166" s="284"/>
      <c r="F166" s="284"/>
      <c r="G166" s="285"/>
      <c r="H166" s="284"/>
      <c r="I166" s="284"/>
      <c r="J166" s="284"/>
      <c r="K166" s="308"/>
    </row>
    <row r="167" spans="2:11" ht="15" customHeight="1">
      <c r="B167" s="287"/>
      <c r="C167" s="267" t="s">
        <v>468</v>
      </c>
      <c r="D167" s="267"/>
      <c r="E167" s="267"/>
      <c r="F167" s="286" t="s">
        <v>465</v>
      </c>
      <c r="G167" s="267"/>
      <c r="H167" s="267" t="s">
        <v>504</v>
      </c>
      <c r="I167" s="267" t="s">
        <v>467</v>
      </c>
      <c r="J167" s="267">
        <v>120</v>
      </c>
      <c r="K167" s="308"/>
    </row>
    <row r="168" spans="2:11" ht="15" customHeight="1">
      <c r="B168" s="287"/>
      <c r="C168" s="267" t="s">
        <v>513</v>
      </c>
      <c r="D168" s="267"/>
      <c r="E168" s="267"/>
      <c r="F168" s="286" t="s">
        <v>465</v>
      </c>
      <c r="G168" s="267"/>
      <c r="H168" s="267" t="s">
        <v>514</v>
      </c>
      <c r="I168" s="267" t="s">
        <v>467</v>
      </c>
      <c r="J168" s="267" t="s">
        <v>515</v>
      </c>
      <c r="K168" s="308"/>
    </row>
    <row r="169" spans="2:11" ht="15" customHeight="1">
      <c r="B169" s="287"/>
      <c r="C169" s="267" t="s">
        <v>414</v>
      </c>
      <c r="D169" s="267"/>
      <c r="E169" s="267"/>
      <c r="F169" s="286" t="s">
        <v>465</v>
      </c>
      <c r="G169" s="267"/>
      <c r="H169" s="267" t="s">
        <v>531</v>
      </c>
      <c r="I169" s="267" t="s">
        <v>467</v>
      </c>
      <c r="J169" s="267" t="s">
        <v>515</v>
      </c>
      <c r="K169" s="308"/>
    </row>
    <row r="170" spans="2:11" ht="15" customHeight="1">
      <c r="B170" s="287"/>
      <c r="C170" s="267" t="s">
        <v>470</v>
      </c>
      <c r="D170" s="267"/>
      <c r="E170" s="267"/>
      <c r="F170" s="286" t="s">
        <v>471</v>
      </c>
      <c r="G170" s="267"/>
      <c r="H170" s="267" t="s">
        <v>531</v>
      </c>
      <c r="I170" s="267" t="s">
        <v>467</v>
      </c>
      <c r="J170" s="267">
        <v>50</v>
      </c>
      <c r="K170" s="308"/>
    </row>
    <row r="171" spans="2:11" ht="15" customHeight="1">
      <c r="B171" s="287"/>
      <c r="C171" s="267" t="s">
        <v>473</v>
      </c>
      <c r="D171" s="267"/>
      <c r="E171" s="267"/>
      <c r="F171" s="286" t="s">
        <v>465</v>
      </c>
      <c r="G171" s="267"/>
      <c r="H171" s="267" t="s">
        <v>531</v>
      </c>
      <c r="I171" s="267" t="s">
        <v>475</v>
      </c>
      <c r="J171" s="267"/>
      <c r="K171" s="308"/>
    </row>
    <row r="172" spans="2:11" ht="15" customHeight="1">
      <c r="B172" s="287"/>
      <c r="C172" s="267" t="s">
        <v>484</v>
      </c>
      <c r="D172" s="267"/>
      <c r="E172" s="267"/>
      <c r="F172" s="286" t="s">
        <v>471</v>
      </c>
      <c r="G172" s="267"/>
      <c r="H172" s="267" t="s">
        <v>531</v>
      </c>
      <c r="I172" s="267" t="s">
        <v>467</v>
      </c>
      <c r="J172" s="267">
        <v>50</v>
      </c>
      <c r="K172" s="308"/>
    </row>
    <row r="173" spans="2:11" ht="15" customHeight="1">
      <c r="B173" s="287"/>
      <c r="C173" s="267" t="s">
        <v>492</v>
      </c>
      <c r="D173" s="267"/>
      <c r="E173" s="267"/>
      <c r="F173" s="286" t="s">
        <v>471</v>
      </c>
      <c r="G173" s="267"/>
      <c r="H173" s="267" t="s">
        <v>531</v>
      </c>
      <c r="I173" s="267" t="s">
        <v>467</v>
      </c>
      <c r="J173" s="267">
        <v>50</v>
      </c>
      <c r="K173" s="308"/>
    </row>
    <row r="174" spans="2:11" ht="15" customHeight="1">
      <c r="B174" s="287"/>
      <c r="C174" s="267" t="s">
        <v>490</v>
      </c>
      <c r="D174" s="267"/>
      <c r="E174" s="267"/>
      <c r="F174" s="286" t="s">
        <v>471</v>
      </c>
      <c r="G174" s="267"/>
      <c r="H174" s="267" t="s">
        <v>531</v>
      </c>
      <c r="I174" s="267" t="s">
        <v>467</v>
      </c>
      <c r="J174" s="267">
        <v>50</v>
      </c>
      <c r="K174" s="308"/>
    </row>
    <row r="175" spans="2:11" ht="15" customHeight="1">
      <c r="B175" s="287"/>
      <c r="C175" s="267" t="s">
        <v>102</v>
      </c>
      <c r="D175" s="267"/>
      <c r="E175" s="267"/>
      <c r="F175" s="286" t="s">
        <v>465</v>
      </c>
      <c r="G175" s="267"/>
      <c r="H175" s="267" t="s">
        <v>532</v>
      </c>
      <c r="I175" s="267" t="s">
        <v>533</v>
      </c>
      <c r="J175" s="267"/>
      <c r="K175" s="308"/>
    </row>
    <row r="176" spans="2:11" ht="15" customHeight="1">
      <c r="B176" s="287"/>
      <c r="C176" s="267" t="s">
        <v>56</v>
      </c>
      <c r="D176" s="267"/>
      <c r="E176" s="267"/>
      <c r="F176" s="286" t="s">
        <v>465</v>
      </c>
      <c r="G176" s="267"/>
      <c r="H176" s="267" t="s">
        <v>534</v>
      </c>
      <c r="I176" s="267" t="s">
        <v>535</v>
      </c>
      <c r="J176" s="267">
        <v>1</v>
      </c>
      <c r="K176" s="308"/>
    </row>
    <row r="177" spans="2:11" ht="15" customHeight="1">
      <c r="B177" s="287"/>
      <c r="C177" s="267" t="s">
        <v>52</v>
      </c>
      <c r="D177" s="267"/>
      <c r="E177" s="267"/>
      <c r="F177" s="286" t="s">
        <v>465</v>
      </c>
      <c r="G177" s="267"/>
      <c r="H177" s="267" t="s">
        <v>536</v>
      </c>
      <c r="I177" s="267" t="s">
        <v>467</v>
      </c>
      <c r="J177" s="267">
        <v>20</v>
      </c>
      <c r="K177" s="308"/>
    </row>
    <row r="178" spans="2:11" ht="15" customHeight="1">
      <c r="B178" s="287"/>
      <c r="C178" s="267" t="s">
        <v>103</v>
      </c>
      <c r="D178" s="267"/>
      <c r="E178" s="267"/>
      <c r="F178" s="286" t="s">
        <v>465</v>
      </c>
      <c r="G178" s="267"/>
      <c r="H178" s="267" t="s">
        <v>537</v>
      </c>
      <c r="I178" s="267" t="s">
        <v>467</v>
      </c>
      <c r="J178" s="267">
        <v>255</v>
      </c>
      <c r="K178" s="308"/>
    </row>
    <row r="179" spans="2:11" ht="15" customHeight="1">
      <c r="B179" s="287"/>
      <c r="C179" s="267" t="s">
        <v>104</v>
      </c>
      <c r="D179" s="267"/>
      <c r="E179" s="267"/>
      <c r="F179" s="286" t="s">
        <v>465</v>
      </c>
      <c r="G179" s="267"/>
      <c r="H179" s="267" t="s">
        <v>430</v>
      </c>
      <c r="I179" s="267" t="s">
        <v>467</v>
      </c>
      <c r="J179" s="267">
        <v>10</v>
      </c>
      <c r="K179" s="308"/>
    </row>
    <row r="180" spans="2:11" ht="15" customHeight="1">
      <c r="B180" s="287"/>
      <c r="C180" s="267" t="s">
        <v>105</v>
      </c>
      <c r="D180" s="267"/>
      <c r="E180" s="267"/>
      <c r="F180" s="286" t="s">
        <v>465</v>
      </c>
      <c r="G180" s="267"/>
      <c r="H180" s="267" t="s">
        <v>538</v>
      </c>
      <c r="I180" s="267" t="s">
        <v>499</v>
      </c>
      <c r="J180" s="267"/>
      <c r="K180" s="308"/>
    </row>
    <row r="181" spans="2:11" ht="15" customHeight="1">
      <c r="B181" s="287"/>
      <c r="C181" s="267" t="s">
        <v>539</v>
      </c>
      <c r="D181" s="267"/>
      <c r="E181" s="267"/>
      <c r="F181" s="286" t="s">
        <v>465</v>
      </c>
      <c r="G181" s="267"/>
      <c r="H181" s="267" t="s">
        <v>540</v>
      </c>
      <c r="I181" s="267" t="s">
        <v>499</v>
      </c>
      <c r="J181" s="267"/>
      <c r="K181" s="308"/>
    </row>
    <row r="182" spans="2:11" ht="15" customHeight="1">
      <c r="B182" s="287"/>
      <c r="C182" s="267" t="s">
        <v>528</v>
      </c>
      <c r="D182" s="267"/>
      <c r="E182" s="267"/>
      <c r="F182" s="286" t="s">
        <v>465</v>
      </c>
      <c r="G182" s="267"/>
      <c r="H182" s="267" t="s">
        <v>541</v>
      </c>
      <c r="I182" s="267" t="s">
        <v>499</v>
      </c>
      <c r="J182" s="267"/>
      <c r="K182" s="308"/>
    </row>
    <row r="183" spans="2:11" ht="15" customHeight="1">
      <c r="B183" s="287"/>
      <c r="C183" s="267" t="s">
        <v>107</v>
      </c>
      <c r="D183" s="267"/>
      <c r="E183" s="267"/>
      <c r="F183" s="286" t="s">
        <v>471</v>
      </c>
      <c r="G183" s="267"/>
      <c r="H183" s="267" t="s">
        <v>542</v>
      </c>
      <c r="I183" s="267" t="s">
        <v>467</v>
      </c>
      <c r="J183" s="267">
        <v>50</v>
      </c>
      <c r="K183" s="308"/>
    </row>
    <row r="184" spans="2:11" ht="15" customHeight="1">
      <c r="B184" s="287"/>
      <c r="C184" s="267" t="s">
        <v>543</v>
      </c>
      <c r="D184" s="267"/>
      <c r="E184" s="267"/>
      <c r="F184" s="286" t="s">
        <v>471</v>
      </c>
      <c r="G184" s="267"/>
      <c r="H184" s="267" t="s">
        <v>544</v>
      </c>
      <c r="I184" s="267" t="s">
        <v>545</v>
      </c>
      <c r="J184" s="267"/>
      <c r="K184" s="308"/>
    </row>
    <row r="185" spans="2:11" ht="15" customHeight="1">
      <c r="B185" s="287"/>
      <c r="C185" s="267" t="s">
        <v>546</v>
      </c>
      <c r="D185" s="267"/>
      <c r="E185" s="267"/>
      <c r="F185" s="286" t="s">
        <v>471</v>
      </c>
      <c r="G185" s="267"/>
      <c r="H185" s="267" t="s">
        <v>547</v>
      </c>
      <c r="I185" s="267" t="s">
        <v>545</v>
      </c>
      <c r="J185" s="267"/>
      <c r="K185" s="308"/>
    </row>
    <row r="186" spans="2:11" ht="15" customHeight="1">
      <c r="B186" s="287"/>
      <c r="C186" s="267" t="s">
        <v>548</v>
      </c>
      <c r="D186" s="267"/>
      <c r="E186" s="267"/>
      <c r="F186" s="286" t="s">
        <v>471</v>
      </c>
      <c r="G186" s="267"/>
      <c r="H186" s="267" t="s">
        <v>549</v>
      </c>
      <c r="I186" s="267" t="s">
        <v>545</v>
      </c>
      <c r="J186" s="267"/>
      <c r="K186" s="308"/>
    </row>
    <row r="187" spans="2:11" ht="15" customHeight="1">
      <c r="B187" s="287"/>
      <c r="C187" s="320" t="s">
        <v>550</v>
      </c>
      <c r="D187" s="267"/>
      <c r="E187" s="267"/>
      <c r="F187" s="286" t="s">
        <v>471</v>
      </c>
      <c r="G187" s="267"/>
      <c r="H187" s="267" t="s">
        <v>551</v>
      </c>
      <c r="I187" s="267" t="s">
        <v>552</v>
      </c>
      <c r="J187" s="321" t="s">
        <v>553</v>
      </c>
      <c r="K187" s="308"/>
    </row>
    <row r="188" spans="2:11" ht="15" customHeight="1">
      <c r="B188" s="287"/>
      <c r="C188" s="272" t="s">
        <v>41</v>
      </c>
      <c r="D188" s="267"/>
      <c r="E188" s="267"/>
      <c r="F188" s="286" t="s">
        <v>465</v>
      </c>
      <c r="G188" s="267"/>
      <c r="H188" s="263" t="s">
        <v>554</v>
      </c>
      <c r="I188" s="267" t="s">
        <v>555</v>
      </c>
      <c r="J188" s="267"/>
      <c r="K188" s="308"/>
    </row>
    <row r="189" spans="2:11" ht="15" customHeight="1">
      <c r="B189" s="287"/>
      <c r="C189" s="272" t="s">
        <v>556</v>
      </c>
      <c r="D189" s="267"/>
      <c r="E189" s="267"/>
      <c r="F189" s="286" t="s">
        <v>465</v>
      </c>
      <c r="G189" s="267"/>
      <c r="H189" s="267" t="s">
        <v>557</v>
      </c>
      <c r="I189" s="267" t="s">
        <v>499</v>
      </c>
      <c r="J189" s="267"/>
      <c r="K189" s="308"/>
    </row>
    <row r="190" spans="2:11" ht="15" customHeight="1">
      <c r="B190" s="287"/>
      <c r="C190" s="272" t="s">
        <v>558</v>
      </c>
      <c r="D190" s="267"/>
      <c r="E190" s="267"/>
      <c r="F190" s="286" t="s">
        <v>465</v>
      </c>
      <c r="G190" s="267"/>
      <c r="H190" s="267" t="s">
        <v>559</v>
      </c>
      <c r="I190" s="267" t="s">
        <v>499</v>
      </c>
      <c r="J190" s="267"/>
      <c r="K190" s="308"/>
    </row>
    <row r="191" spans="2:11" ht="15" customHeight="1">
      <c r="B191" s="287"/>
      <c r="C191" s="272" t="s">
        <v>560</v>
      </c>
      <c r="D191" s="267"/>
      <c r="E191" s="267"/>
      <c r="F191" s="286" t="s">
        <v>471</v>
      </c>
      <c r="G191" s="267"/>
      <c r="H191" s="267" t="s">
        <v>561</v>
      </c>
      <c r="I191" s="267" t="s">
        <v>499</v>
      </c>
      <c r="J191" s="267"/>
      <c r="K191" s="308"/>
    </row>
    <row r="192" spans="2:11" ht="15" customHeight="1">
      <c r="B192" s="314"/>
      <c r="C192" s="322"/>
      <c r="D192" s="296"/>
      <c r="E192" s="296"/>
      <c r="F192" s="296"/>
      <c r="G192" s="296"/>
      <c r="H192" s="296"/>
      <c r="I192" s="296"/>
      <c r="J192" s="296"/>
      <c r="K192" s="315"/>
    </row>
    <row r="193" spans="2:11" ht="18.75" customHeight="1">
      <c r="B193" s="263"/>
      <c r="C193" s="267"/>
      <c r="D193" s="267"/>
      <c r="E193" s="267"/>
      <c r="F193" s="286"/>
      <c r="G193" s="267"/>
      <c r="H193" s="267"/>
      <c r="I193" s="267"/>
      <c r="J193" s="267"/>
      <c r="K193" s="263"/>
    </row>
    <row r="194" spans="2:11" ht="18.75" customHeight="1">
      <c r="B194" s="263"/>
      <c r="C194" s="267"/>
      <c r="D194" s="267"/>
      <c r="E194" s="267"/>
      <c r="F194" s="286"/>
      <c r="G194" s="267"/>
      <c r="H194" s="267"/>
      <c r="I194" s="267"/>
      <c r="J194" s="267"/>
      <c r="K194" s="263"/>
    </row>
    <row r="195" spans="2:11" ht="18.75" customHeight="1">
      <c r="B195" s="273"/>
      <c r="C195" s="273"/>
      <c r="D195" s="273"/>
      <c r="E195" s="273"/>
      <c r="F195" s="273"/>
      <c r="G195" s="273"/>
      <c r="H195" s="273"/>
      <c r="I195" s="273"/>
      <c r="J195" s="273"/>
      <c r="K195" s="273"/>
    </row>
    <row r="196" spans="2:11">
      <c r="B196" s="255"/>
      <c r="C196" s="256"/>
      <c r="D196" s="256"/>
      <c r="E196" s="256"/>
      <c r="F196" s="256"/>
      <c r="G196" s="256"/>
      <c r="H196" s="256"/>
      <c r="I196" s="256"/>
      <c r="J196" s="256"/>
      <c r="K196" s="257"/>
    </row>
    <row r="197" spans="2:11" ht="21">
      <c r="B197" s="258"/>
      <c r="C197" s="375" t="s">
        <v>562</v>
      </c>
      <c r="D197" s="375"/>
      <c r="E197" s="375"/>
      <c r="F197" s="375"/>
      <c r="G197" s="375"/>
      <c r="H197" s="375"/>
      <c r="I197" s="375"/>
      <c r="J197" s="375"/>
      <c r="K197" s="259"/>
    </row>
    <row r="198" spans="2:11" ht="25.5" customHeight="1">
      <c r="B198" s="258"/>
      <c r="C198" s="323" t="s">
        <v>563</v>
      </c>
      <c r="D198" s="323"/>
      <c r="E198" s="323"/>
      <c r="F198" s="323" t="s">
        <v>564</v>
      </c>
      <c r="G198" s="324"/>
      <c r="H198" s="380" t="s">
        <v>565</v>
      </c>
      <c r="I198" s="380"/>
      <c r="J198" s="380"/>
      <c r="K198" s="259"/>
    </row>
    <row r="199" spans="2:11" ht="5.25" customHeight="1">
      <c r="B199" s="287"/>
      <c r="C199" s="284"/>
      <c r="D199" s="284"/>
      <c r="E199" s="284"/>
      <c r="F199" s="284"/>
      <c r="G199" s="267"/>
      <c r="H199" s="284"/>
      <c r="I199" s="284"/>
      <c r="J199" s="284"/>
      <c r="K199" s="308"/>
    </row>
    <row r="200" spans="2:11" ht="15" customHeight="1">
      <c r="B200" s="287"/>
      <c r="C200" s="267" t="s">
        <v>555</v>
      </c>
      <c r="D200" s="267"/>
      <c r="E200" s="267"/>
      <c r="F200" s="286" t="s">
        <v>42</v>
      </c>
      <c r="G200" s="267"/>
      <c r="H200" s="377" t="s">
        <v>566</v>
      </c>
      <c r="I200" s="377"/>
      <c r="J200" s="377"/>
      <c r="K200" s="308"/>
    </row>
    <row r="201" spans="2:11" ht="15" customHeight="1">
      <c r="B201" s="287"/>
      <c r="C201" s="293"/>
      <c r="D201" s="267"/>
      <c r="E201" s="267"/>
      <c r="F201" s="286" t="s">
        <v>43</v>
      </c>
      <c r="G201" s="267"/>
      <c r="H201" s="377" t="s">
        <v>567</v>
      </c>
      <c r="I201" s="377"/>
      <c r="J201" s="377"/>
      <c r="K201" s="308"/>
    </row>
    <row r="202" spans="2:11" ht="15" customHeight="1">
      <c r="B202" s="287"/>
      <c r="C202" s="293"/>
      <c r="D202" s="267"/>
      <c r="E202" s="267"/>
      <c r="F202" s="286" t="s">
        <v>46</v>
      </c>
      <c r="G202" s="267"/>
      <c r="H202" s="377" t="s">
        <v>568</v>
      </c>
      <c r="I202" s="377"/>
      <c r="J202" s="377"/>
      <c r="K202" s="308"/>
    </row>
    <row r="203" spans="2:11" ht="15" customHeight="1">
      <c r="B203" s="287"/>
      <c r="C203" s="267"/>
      <c r="D203" s="267"/>
      <c r="E203" s="267"/>
      <c r="F203" s="286" t="s">
        <v>44</v>
      </c>
      <c r="G203" s="267"/>
      <c r="H203" s="377" t="s">
        <v>569</v>
      </c>
      <c r="I203" s="377"/>
      <c r="J203" s="377"/>
      <c r="K203" s="308"/>
    </row>
    <row r="204" spans="2:11" ht="15" customHeight="1">
      <c r="B204" s="287"/>
      <c r="C204" s="267"/>
      <c r="D204" s="267"/>
      <c r="E204" s="267"/>
      <c r="F204" s="286" t="s">
        <v>45</v>
      </c>
      <c r="G204" s="267"/>
      <c r="H204" s="377" t="s">
        <v>570</v>
      </c>
      <c r="I204" s="377"/>
      <c r="J204" s="377"/>
      <c r="K204" s="308"/>
    </row>
    <row r="205" spans="2:11" ht="15" customHeight="1">
      <c r="B205" s="287"/>
      <c r="C205" s="267"/>
      <c r="D205" s="267"/>
      <c r="E205" s="267"/>
      <c r="F205" s="286"/>
      <c r="G205" s="267"/>
      <c r="H205" s="267"/>
      <c r="I205" s="267"/>
      <c r="J205" s="267"/>
      <c r="K205" s="308"/>
    </row>
    <row r="206" spans="2:11" ht="15" customHeight="1">
      <c r="B206" s="287"/>
      <c r="C206" s="267" t="s">
        <v>511</v>
      </c>
      <c r="D206" s="267"/>
      <c r="E206" s="267"/>
      <c r="F206" s="286" t="s">
        <v>75</v>
      </c>
      <c r="G206" s="267"/>
      <c r="H206" s="377" t="s">
        <v>571</v>
      </c>
      <c r="I206" s="377"/>
      <c r="J206" s="377"/>
      <c r="K206" s="308"/>
    </row>
    <row r="207" spans="2:11" ht="15" customHeight="1">
      <c r="B207" s="287"/>
      <c r="C207" s="293"/>
      <c r="D207" s="267"/>
      <c r="E207" s="267"/>
      <c r="F207" s="286" t="s">
        <v>408</v>
      </c>
      <c r="G207" s="267"/>
      <c r="H207" s="377" t="s">
        <v>409</v>
      </c>
      <c r="I207" s="377"/>
      <c r="J207" s="377"/>
      <c r="K207" s="308"/>
    </row>
    <row r="208" spans="2:11" ht="15" customHeight="1">
      <c r="B208" s="287"/>
      <c r="C208" s="267"/>
      <c r="D208" s="267"/>
      <c r="E208" s="267"/>
      <c r="F208" s="286" t="s">
        <v>406</v>
      </c>
      <c r="G208" s="267"/>
      <c r="H208" s="377" t="s">
        <v>572</v>
      </c>
      <c r="I208" s="377"/>
      <c r="J208" s="377"/>
      <c r="K208" s="308"/>
    </row>
    <row r="209" spans="2:11" ht="15" customHeight="1">
      <c r="B209" s="325"/>
      <c r="C209" s="293"/>
      <c r="D209" s="293"/>
      <c r="E209" s="293"/>
      <c r="F209" s="286" t="s">
        <v>410</v>
      </c>
      <c r="G209" s="272"/>
      <c r="H209" s="381" t="s">
        <v>411</v>
      </c>
      <c r="I209" s="381"/>
      <c r="J209" s="381"/>
      <c r="K209" s="326"/>
    </row>
    <row r="210" spans="2:11" ht="15" customHeight="1">
      <c r="B210" s="325"/>
      <c r="C210" s="293"/>
      <c r="D210" s="293"/>
      <c r="E210" s="293"/>
      <c r="F210" s="286" t="s">
        <v>412</v>
      </c>
      <c r="G210" s="272"/>
      <c r="H210" s="381" t="s">
        <v>573</v>
      </c>
      <c r="I210" s="381"/>
      <c r="J210" s="381"/>
      <c r="K210" s="326"/>
    </row>
    <row r="211" spans="2:11" ht="15" customHeight="1">
      <c r="B211" s="325"/>
      <c r="C211" s="293"/>
      <c r="D211" s="293"/>
      <c r="E211" s="293"/>
      <c r="F211" s="327"/>
      <c r="G211" s="272"/>
      <c r="H211" s="328"/>
      <c r="I211" s="328"/>
      <c r="J211" s="328"/>
      <c r="K211" s="326"/>
    </row>
    <row r="212" spans="2:11" ht="15" customHeight="1">
      <c r="B212" s="325"/>
      <c r="C212" s="267" t="s">
        <v>535</v>
      </c>
      <c r="D212" s="293"/>
      <c r="E212" s="293"/>
      <c r="F212" s="286">
        <v>1</v>
      </c>
      <c r="G212" s="272"/>
      <c r="H212" s="381" t="s">
        <v>574</v>
      </c>
      <c r="I212" s="381"/>
      <c r="J212" s="381"/>
      <c r="K212" s="326"/>
    </row>
    <row r="213" spans="2:11" ht="15" customHeight="1">
      <c r="B213" s="325"/>
      <c r="C213" s="293"/>
      <c r="D213" s="293"/>
      <c r="E213" s="293"/>
      <c r="F213" s="286">
        <v>2</v>
      </c>
      <c r="G213" s="272"/>
      <c r="H213" s="381" t="s">
        <v>575</v>
      </c>
      <c r="I213" s="381"/>
      <c r="J213" s="381"/>
      <c r="K213" s="326"/>
    </row>
    <row r="214" spans="2:11" ht="15" customHeight="1">
      <c r="B214" s="325"/>
      <c r="C214" s="293"/>
      <c r="D214" s="293"/>
      <c r="E214" s="293"/>
      <c r="F214" s="286">
        <v>3</v>
      </c>
      <c r="G214" s="272"/>
      <c r="H214" s="381" t="s">
        <v>576</v>
      </c>
      <c r="I214" s="381"/>
      <c r="J214" s="381"/>
      <c r="K214" s="326"/>
    </row>
    <row r="215" spans="2:11" ht="15" customHeight="1">
      <c r="B215" s="325"/>
      <c r="C215" s="293"/>
      <c r="D215" s="293"/>
      <c r="E215" s="293"/>
      <c r="F215" s="286">
        <v>4</v>
      </c>
      <c r="G215" s="272"/>
      <c r="H215" s="381" t="s">
        <v>577</v>
      </c>
      <c r="I215" s="381"/>
      <c r="J215" s="381"/>
      <c r="K215" s="326"/>
    </row>
    <row r="216" spans="2:11" ht="12.75" customHeight="1">
      <c r="B216" s="329"/>
      <c r="C216" s="330"/>
      <c r="D216" s="330"/>
      <c r="E216" s="330"/>
      <c r="F216" s="330"/>
      <c r="G216" s="330"/>
      <c r="H216" s="330"/>
      <c r="I216" s="330"/>
      <c r="J216" s="330"/>
      <c r="K216" s="331"/>
    </row>
  </sheetData>
  <sheetProtection algorithmName="SHA-512" hashValue="luphjpqyAWH4H5D8jyKNxmoCE9PPCV8LfoCHHC7O9BAjh8QQ1JEAhhOzyiYgRsKfo/Y6CpNEhabkk2no/XMMcQ==" saltValue="e7CVmrDKzlxpY1OoNXz46w==" spinCount="100000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17TUM008a - Dolní Beřkovi...</vt:lpstr>
      <vt:lpstr>Pokyny pro vyplnění</vt:lpstr>
      <vt:lpstr>'17TUM008a - Dolní Beřkovi...'!Názvy_tisku</vt:lpstr>
      <vt:lpstr>'Rekapitulace stavby'!Názvy_tisku</vt:lpstr>
      <vt:lpstr>'17TUM008a - Dolní Beřkovi...'!Oblast_tisku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 František</dc:creator>
  <cp:lastModifiedBy>Míla</cp:lastModifiedBy>
  <dcterms:created xsi:type="dcterms:W3CDTF">2017-05-05T02:29:46Z</dcterms:created>
  <dcterms:modified xsi:type="dcterms:W3CDTF">2017-05-05T06:08:05Z</dcterms:modified>
</cp:coreProperties>
</file>